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9060" windowHeight="7425" activeTab="0"/>
  </bookViews>
  <sheets>
    <sheet name="Flowrate in LPS" sheetId="1" r:id="rId1"/>
    <sheet name="Flowrate in GPM" sheetId="2" r:id="rId2"/>
  </sheets>
  <definedNames>
    <definedName name="solver_adj" localSheetId="1" hidden="1">'Flowrate in GPM'!$N$42</definedName>
    <definedName name="solver_adj" localSheetId="0" hidden="1">'Flowrate in LPS'!$N$42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st" localSheetId="1" hidden="1">1</definedName>
    <definedName name="solver_est" localSheetId="0" hidden="1">1</definedName>
    <definedName name="solver_itr" localSheetId="1" hidden="1">100</definedName>
    <definedName name="solver_itr" localSheetId="0" hidden="1">100</definedName>
    <definedName name="solver_lin" localSheetId="1" hidden="1">2</definedName>
    <definedName name="solver_lin" localSheetId="0" hidden="1">2</definedName>
    <definedName name="solver_neg" localSheetId="1" hidden="1">2</definedName>
    <definedName name="solver_neg" localSheetId="0" hidden="1">2</definedName>
    <definedName name="solver_num" localSheetId="1" hidden="1">0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'Flowrate in GPM'!$N$45</definedName>
    <definedName name="solver_opt" localSheetId="0" hidden="1">'Flowrate in LPS'!$N$45</definedName>
    <definedName name="solver_pre" localSheetId="1" hidden="1">0.000001</definedName>
    <definedName name="solver_pre" localSheetId="0" hidden="1">0.000001</definedName>
    <definedName name="solver_scl" localSheetId="1" hidden="1">2</definedName>
    <definedName name="solver_scl" localSheetId="0" hidden="1">2</definedName>
    <definedName name="solver_sho" localSheetId="1" hidden="1">2</definedName>
    <definedName name="solver_sho" localSheetId="0" hidden="1">2</definedName>
    <definedName name="solver_tim" localSheetId="1" hidden="1">100</definedName>
    <definedName name="solver_tim" localSheetId="0" hidden="1">100</definedName>
    <definedName name="solver_tol" localSheetId="1" hidden="1">0.05</definedName>
    <definedName name="solver_tol" localSheetId="0" hidden="1">0.05</definedName>
    <definedName name="solver_typ" localSheetId="1" hidden="1">3</definedName>
    <definedName name="solver_typ" localSheetId="0" hidden="1">3</definedName>
    <definedName name="solver_val" localSheetId="1" hidden="1">0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<sst xmlns="http://schemas.openxmlformats.org/spreadsheetml/2006/main" count="23" uniqueCount="22">
  <si>
    <t>Size</t>
  </si>
  <si>
    <t>Width(cm) (W)</t>
  </si>
  <si>
    <t>Depth (cm)(H)</t>
  </si>
  <si>
    <t xml:space="preserve">          Flow Rate (L/s)</t>
  </si>
  <si>
    <t>F</t>
  </si>
  <si>
    <t>152 mm</t>
  </si>
  <si>
    <t>203 mm</t>
  </si>
  <si>
    <t>254 mm</t>
  </si>
  <si>
    <t>305 mm</t>
  </si>
  <si>
    <t>381 mm</t>
  </si>
  <si>
    <t>457 mm</t>
  </si>
  <si>
    <t>610 mm</t>
  </si>
  <si>
    <t>6 inch</t>
  </si>
  <si>
    <t>Depth (in)(H)</t>
  </si>
  <si>
    <t xml:space="preserve">          Flow Rate (qpm)</t>
  </si>
  <si>
    <t>8 inch</t>
  </si>
  <si>
    <t>10 inch</t>
  </si>
  <si>
    <t>12 inch</t>
  </si>
  <si>
    <t>15 inch</t>
  </si>
  <si>
    <t>18 inch</t>
  </si>
  <si>
    <t>24 inch</t>
  </si>
  <si>
    <t>Width(in) (W)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</si>
</sst>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$#,##0_);\(\$#,##0\)"/>
    <numFmt numFmtId="165" formatCode="\$#,##0_);[Red]\(\$#,##0\)"/>
    <numFmt numFmtId="166" formatCode="\$#,##0.00_);\(\$#,##0.00\)"/>
    <numFmt numFmtId="167" formatCode="\$#,##0.00_);[Red]\(\$#,##0.00\)"/>
    <numFmt numFmtId="168" formatCode="0.000"/>
    <numFmt numFmtId="169" formatCode="0.00;[Red]0.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000000"/>
    <numFmt numFmtId="176" formatCode="0.0"/>
    <numFmt numFmtId="177" formatCode="0.0000000_ "/>
    <numFmt numFmtId="178" formatCode="0.000000_ "/>
    <numFmt numFmtId="179" formatCode="0.00000_ "/>
    <numFmt numFmtId="180" formatCode="0.0000_ "/>
    <numFmt numFmtId="181" formatCode="0.000_ "/>
    <numFmt numFmtId="182" formatCode="0.00_ "/>
    <numFmt numFmtId="183" formatCode="0.00_);[Red]\(0.00\)"/>
    <numFmt numFmtId="184" formatCode="0.0000000000000_);[Red]\(0.0000000000000\)"/>
    <numFmt numFmtId="185" formatCode="0.00000000000000_);[Red]\(0.00000000000000\)"/>
    <numFmt numFmtId="186" formatCode="0.000000000000_);[Red]\(0.000000000000\)"/>
    <numFmt numFmtId="187" formatCode="0.00000000000_);[Red]\(0.00000000000\)"/>
    <numFmt numFmtId="188" formatCode="0.0000000000_);[Red]\(0.0000000000\)"/>
    <numFmt numFmtId="189" formatCode="0.000000000_);[Red]\(0.000000000\)"/>
    <numFmt numFmtId="190" formatCode="0.00000000_);[Red]\(0.00000000\)"/>
    <numFmt numFmtId="191" formatCode="0.0000000_);[Red]\(0.0000000\)"/>
    <numFmt numFmtId="192" formatCode="0.000000_);[Red]\(0.000000\)"/>
    <numFmt numFmtId="193" formatCode="0.00000_);[Red]\(0.00000\)"/>
    <numFmt numFmtId="194" formatCode="0.0000_);[Red]\(0.0000\)"/>
    <numFmt numFmtId="195" formatCode="0.000000000000000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17"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2"/>
      <color indexed="9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62"/>
      <name val="Arial"/>
      <family val="2"/>
    </font>
    <font>
      <b/>
      <sz val="12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6"/>
      <name val="Arial"/>
      <family val="2"/>
    </font>
    <font>
      <sz val="12"/>
      <name val="Times New Roman"/>
      <family val="1"/>
    </font>
    <font>
      <sz val="9.5"/>
      <name val="Arial"/>
      <family val="2"/>
    </font>
    <font>
      <sz val="8"/>
      <name val="Arial"/>
      <family val="2"/>
    </font>
    <font>
      <sz val="8.5"/>
      <name val="Arial"/>
      <family val="2"/>
    </font>
    <font>
      <sz val="10.5"/>
      <name val="Times New Roman"/>
      <family val="1"/>
    </font>
    <font>
      <sz val="10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176" fontId="7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176" fontId="8" fillId="2" borderId="2" xfId="0" applyNumberFormat="1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2" fontId="9" fillId="3" borderId="3" xfId="0" applyNumberFormat="1" applyFont="1" applyFill="1" applyBorder="1" applyAlignment="1">
      <alignment horizontal="center"/>
    </xf>
    <xf numFmtId="176" fontId="8" fillId="4" borderId="2" xfId="0" applyNumberFormat="1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/>
    </xf>
    <xf numFmtId="0" fontId="8" fillId="4" borderId="1" xfId="0" applyFont="1" applyFill="1" applyBorder="1" applyAlignment="1">
      <alignment/>
    </xf>
    <xf numFmtId="0" fontId="8" fillId="4" borderId="4" xfId="0" applyFont="1" applyFill="1" applyBorder="1" applyAlignment="1">
      <alignment horizontal="center"/>
    </xf>
    <xf numFmtId="176" fontId="7" fillId="5" borderId="5" xfId="0" applyNumberFormat="1" applyFont="1" applyFill="1" applyBorder="1" applyAlignment="1">
      <alignment horizontal="center"/>
    </xf>
    <xf numFmtId="2" fontId="7" fillId="6" borderId="5" xfId="0" applyNumberFormat="1" applyFont="1" applyFill="1" applyBorder="1" applyAlignment="1">
      <alignment horizontal="center"/>
    </xf>
    <xf numFmtId="176" fontId="7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182" fontId="1" fillId="0" borderId="0" xfId="0" applyNumberFormat="1" applyFont="1" applyAlignment="1">
      <alignment/>
    </xf>
    <xf numFmtId="0" fontId="11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82" fontId="1" fillId="0" borderId="0" xfId="0" applyNumberFormat="1" applyFont="1" applyBorder="1" applyAlignment="1">
      <alignment/>
    </xf>
    <xf numFmtId="0" fontId="16" fillId="0" borderId="0" xfId="0" applyFont="1" applyAlignment="1">
      <alignment/>
    </xf>
    <xf numFmtId="0" fontId="0" fillId="0" borderId="0" xfId="0" applyFont="1" applyAlignment="1">
      <alignment horizontal="center"/>
    </xf>
    <xf numFmtId="168" fontId="0" fillId="0" borderId="0" xfId="0" applyNumberFormat="1" applyFont="1" applyFill="1" applyBorder="1" applyAlignment="1">
      <alignment horizontal="center"/>
    </xf>
    <xf numFmtId="2" fontId="7" fillId="7" borderId="5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2" fontId="8" fillId="2" borderId="2" xfId="0" applyNumberFormat="1" applyFont="1" applyFill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2" fontId="7" fillId="5" borderId="5" xfId="0" applyNumberFormat="1" applyFont="1" applyFill="1" applyBorder="1" applyAlignment="1">
      <alignment horizontal="center"/>
    </xf>
    <xf numFmtId="2" fontId="7" fillId="0" borderId="0" xfId="0" applyNumberFormat="1" applyFont="1" applyFill="1" applyAlignment="1">
      <alignment horizontal="center"/>
    </xf>
    <xf numFmtId="176" fontId="7" fillId="6" borderId="5" xfId="0" applyNumberFormat="1" applyFont="1" applyFill="1" applyBorder="1" applyAlignment="1">
      <alignment horizontal="center"/>
    </xf>
    <xf numFmtId="176" fontId="7" fillId="7" borderId="5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2" fontId="3" fillId="0" borderId="0" xfId="0" applyNumberFormat="1" applyFont="1" applyAlignment="1">
      <alignment/>
    </xf>
    <xf numFmtId="182" fontId="3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75"/>
          <c:y val="0"/>
          <c:w val="0.89925"/>
          <c:h val="0.76725"/>
        </c:manualLayout>
      </c:layout>
      <c:scatterChart>
        <c:scatterStyle val="smooth"/>
        <c:varyColors val="0"/>
        <c:ser>
          <c:idx val="0"/>
          <c:order val="0"/>
          <c:tx>
            <c:strRef>
              <c:f>'Flowrate in LPS'!$B$2</c:f>
              <c:strCache>
                <c:ptCount val="1"/>
                <c:pt idx="0">
                  <c:v>152 mm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LPS'!$A$5:$A$75</c:f>
              <c:numCache/>
            </c:numRef>
          </c:xVal>
          <c:yVal>
            <c:numRef>
              <c:f>'Flowrate in LPS'!$B$5:$B$75</c:f>
              <c:numCache/>
            </c:numRef>
          </c:yVal>
          <c:smooth val="1"/>
        </c:ser>
        <c:ser>
          <c:idx val="1"/>
          <c:order val="1"/>
          <c:tx>
            <c:strRef>
              <c:f>'Flowrate in LPS'!$C$2</c:f>
              <c:strCache>
                <c:ptCount val="1"/>
                <c:pt idx="0">
                  <c:v>203 mm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LPS'!$A$5:$A$75</c:f>
              <c:numCache/>
            </c:numRef>
          </c:xVal>
          <c:yVal>
            <c:numRef>
              <c:f>'Flowrate in LPS'!$C$5:$C$75</c:f>
              <c:numCache/>
            </c:numRef>
          </c:yVal>
          <c:smooth val="1"/>
        </c:ser>
        <c:ser>
          <c:idx val="5"/>
          <c:order val="2"/>
          <c:tx>
            <c:strRef>
              <c:f>'Flowrate in LPS'!$D$2</c:f>
              <c:strCache>
                <c:ptCount val="1"/>
                <c:pt idx="0">
                  <c:v>254 mm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LPS'!$A$5:$A$75</c:f>
              <c:numCache/>
            </c:numRef>
          </c:xVal>
          <c:yVal>
            <c:numRef>
              <c:f>'Flowrate in LPS'!$D$5:$D$75</c:f>
              <c:numCache/>
            </c:numRef>
          </c:yVal>
          <c:smooth val="1"/>
        </c:ser>
        <c:ser>
          <c:idx val="2"/>
          <c:order val="3"/>
          <c:tx>
            <c:strRef>
              <c:f>'Flowrate in LPS'!$E$2</c:f>
              <c:strCache>
                <c:ptCount val="1"/>
                <c:pt idx="0">
                  <c:v>305 mm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LPS'!$A$5:$A$75</c:f>
              <c:numCache/>
            </c:numRef>
          </c:xVal>
          <c:yVal>
            <c:numRef>
              <c:f>'Flowrate in LPS'!$E$5:$E$75</c:f>
              <c:numCache/>
            </c:numRef>
          </c:yVal>
          <c:smooth val="1"/>
        </c:ser>
        <c:ser>
          <c:idx val="3"/>
          <c:order val="4"/>
          <c:tx>
            <c:strRef>
              <c:f>'Flowrate in LPS'!$F$2</c:f>
              <c:strCache>
                <c:ptCount val="1"/>
                <c:pt idx="0">
                  <c:v>381 mm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LPS'!$A$5:$A$75</c:f>
              <c:numCache/>
            </c:numRef>
          </c:xVal>
          <c:yVal>
            <c:numRef>
              <c:f>'Flowrate in LPS'!$F$5:$F$75</c:f>
              <c:numCache/>
            </c:numRef>
          </c:yVal>
          <c:smooth val="1"/>
        </c:ser>
        <c:ser>
          <c:idx val="4"/>
          <c:order val="5"/>
          <c:tx>
            <c:strRef>
              <c:f>'Flowrate in LPS'!$G$2</c:f>
              <c:strCache>
                <c:ptCount val="1"/>
                <c:pt idx="0">
                  <c:v>457 mm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LPS'!$A$5:$A$75</c:f>
              <c:numCache/>
            </c:numRef>
          </c:xVal>
          <c:yVal>
            <c:numRef>
              <c:f>'Flowrate in LPS'!$G$5:$G$75</c:f>
              <c:numCache/>
            </c:numRef>
          </c:yVal>
          <c:smooth val="1"/>
        </c:ser>
        <c:ser>
          <c:idx val="6"/>
          <c:order val="6"/>
          <c:tx>
            <c:strRef>
              <c:f>'Flowrate in LPS'!$H$2</c:f>
              <c:strCache>
                <c:ptCount val="1"/>
                <c:pt idx="0">
                  <c:v>610 mm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LPS'!$A$5:$A$75</c:f>
              <c:numCache/>
            </c:numRef>
          </c:xVal>
          <c:yVal>
            <c:numRef>
              <c:f>'Flowrate in LPS'!$H$5:$H$75</c:f>
              <c:numCache/>
            </c:numRef>
          </c:yVal>
          <c:smooth val="1"/>
        </c:ser>
        <c:axId val="54767070"/>
        <c:axId val="23141583"/>
      </c:scatterChart>
      <c:valAx>
        <c:axId val="547670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Depth over stop logs (cm)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3141583"/>
        <c:crosses val="autoZero"/>
        <c:crossBetween val="midCat"/>
        <c:dispUnits/>
        <c:minorUnit val="0.5"/>
      </c:valAx>
      <c:valAx>
        <c:axId val="231415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Flow rate (L/s)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767070"/>
        <c:crosses val="autoZero"/>
        <c:crossBetween val="midCat"/>
        <c:dispUnits/>
        <c:minorUnit val="2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8"/>
          <c:y val="0.84425"/>
          <c:w val="0.83525"/>
          <c:h val="0.103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0" i="0" u="none" baseline="0">
                <a:latin typeface="Arial"/>
                <a:ea typeface="Arial"/>
                <a:cs typeface="Arial"/>
              </a:rPr>
              <a:t>(b)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75"/>
          <c:y val="0.07275"/>
          <c:w val="0.89925"/>
          <c:h val="0.6875"/>
        </c:manualLayout>
      </c:layout>
      <c:scatterChart>
        <c:scatterStyle val="smooth"/>
        <c:varyColors val="0"/>
        <c:ser>
          <c:idx val="0"/>
          <c:order val="0"/>
          <c:tx>
            <c:strRef>
              <c:f>'Flowrate in GPM'!$B$2</c:f>
              <c:strCache>
                <c:ptCount val="1"/>
                <c:pt idx="0">
                  <c:v>6 inch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GPM'!$A$5:$A$75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'Flowrate in GPM'!$B$5:$B$75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'Flowrate in GPM'!$C$2</c:f>
              <c:strCache>
                <c:ptCount val="1"/>
                <c:pt idx="0">
                  <c:v>8 inch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GPM'!$A$5:$A$75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'Flowrate in GPM'!$C$5:$C$75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'Flowrate in GPM'!$D$2</c:f>
              <c:strCache>
                <c:ptCount val="1"/>
                <c:pt idx="0">
                  <c:v>10 inch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GPM'!$A$5:$A$75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'Flowrate in GPM'!$D$5:$D$75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2"/>
          <c:order val="3"/>
          <c:tx>
            <c:strRef>
              <c:f>'Flowrate in GPM'!$E$2</c:f>
              <c:strCache>
                <c:ptCount val="1"/>
                <c:pt idx="0">
                  <c:v>12 inch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GPM'!$A$5:$A$75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'Flowrate in GPM'!$E$5:$E$75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'Flowrate in GPM'!$F$2</c:f>
              <c:strCache>
                <c:ptCount val="1"/>
                <c:pt idx="0">
                  <c:v>15 inch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GPM'!$A$5:$A$75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'Flowrate in GPM'!$F$5:$F$75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4"/>
          <c:order val="5"/>
          <c:tx>
            <c:strRef>
              <c:f>'Flowrate in GPM'!$G$2</c:f>
              <c:strCache>
                <c:ptCount val="1"/>
                <c:pt idx="0">
                  <c:v>18 inch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GPM'!$A$5:$A$75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'Flowrate in GPM'!$G$5:$G$75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'Flowrate in GPM'!$H$2</c:f>
              <c:strCache>
                <c:ptCount val="1"/>
                <c:pt idx="0">
                  <c:v>24 inch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'Flowrate in GPM'!$A$5:$A$75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xVal>
          <c:yVal>
            <c:numRef>
              <c:f>'Flowrate in GPM'!$H$5:$H$75</c:f>
              <c:numCache>
                <c:ptCount val="7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</c:numCache>
            </c:numRef>
          </c:yVal>
          <c:smooth val="1"/>
        </c:ser>
        <c:axId val="6947656"/>
        <c:axId val="62528905"/>
      </c:scatterChart>
      <c:valAx>
        <c:axId val="69476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Depth over stop logs (in)</a:t>
                </a:r>
              </a:p>
            </c:rich>
          </c:tx>
          <c:layout>
            <c:manualLayout>
              <c:xMode val="factor"/>
              <c:yMode val="factor"/>
              <c:x val="0.00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528905"/>
        <c:crosses val="autoZero"/>
        <c:crossBetween val="midCat"/>
        <c:dispUnits/>
        <c:minorUnit val="0.5"/>
      </c:valAx>
      <c:valAx>
        <c:axId val="625289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Flow rate (gpm)</a:t>
                </a:r>
              </a:p>
            </c:rich>
          </c:tx>
          <c:layout>
            <c:manualLayout>
              <c:xMode val="factor"/>
              <c:yMode val="factor"/>
              <c:x val="-0.003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47656"/>
        <c:crosses val="autoZero"/>
        <c:crossBetween val="midCat"/>
        <c:dispUnits/>
        <c:minorUnit val="6.7862731890702905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425"/>
          <c:y val="0.8405"/>
          <c:w val="0.83525"/>
          <c:h val="0.107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0.1375</cdr:x>
      <cdr:y>0.19075</cdr:y>
    </cdr:from>
    <cdr:to>
      <cdr:x>0.4815</cdr:x>
      <cdr:y>0.2415</cdr:y>
    </cdr:to>
    <cdr:sp>
      <cdr:nvSpPr>
        <cdr:cNvPr id="1" name="TextBox 2"/>
        <cdr:cNvSpPr txBox="1">
          <a:spLocks noChangeArrowheads="1"/>
        </cdr:cNvSpPr>
      </cdr:nvSpPr>
      <cdr:spPr>
        <a:xfrm>
          <a:off x="771525" y="838200"/>
          <a:ext cx="19431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for 152 mm (6-inch) structure</a:t>
          </a:r>
        </a:p>
      </cdr:txBody>
    </cdr:sp>
  </cdr:relSizeAnchor>
  <cdr:relSizeAnchor xmlns:cdr="http://schemas.openxmlformats.org/drawingml/2006/chartDrawing">
    <cdr:from>
      <cdr:x>0.12675</cdr:x>
      <cdr:y>0.131</cdr:y>
    </cdr:from>
    <cdr:to>
      <cdr:x>0.61125</cdr:x>
      <cdr:y>0.19075</cdr:y>
    </cdr:to>
    <cdr:sp>
      <cdr:nvSpPr>
        <cdr:cNvPr id="2" name="TextBox 3"/>
        <cdr:cNvSpPr txBox="1">
          <a:spLocks noChangeArrowheads="1"/>
        </cdr:cNvSpPr>
      </cdr:nvSpPr>
      <cdr:spPr>
        <a:xfrm>
          <a:off x="714375" y="571500"/>
          <a:ext cx="273367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0.1375</cdr:x>
      <cdr:y>0.4145</cdr:y>
    </cdr:from>
    <cdr:to>
      <cdr:x>0.49425</cdr:x>
      <cdr:y>0.4955</cdr:y>
    </cdr:to>
    <cdr:sp>
      <cdr:nvSpPr>
        <cdr:cNvPr id="3" name="TextBox 5"/>
        <cdr:cNvSpPr txBox="1">
          <a:spLocks noChangeArrowheads="1"/>
        </cdr:cNvSpPr>
      </cdr:nvSpPr>
      <cdr:spPr>
        <a:xfrm>
          <a:off x="771525" y="1828800"/>
          <a:ext cx="200977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50" b="0" i="0" u="none" baseline="0"/>
            <a:t>for 152 to 610 mm (8 to 24-inch) structures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7</xdr:row>
      <xdr:rowOff>133350</xdr:rowOff>
    </xdr:from>
    <xdr:to>
      <xdr:col>17</xdr:col>
      <xdr:colOff>590550</xdr:colOff>
      <xdr:row>34</xdr:row>
      <xdr:rowOff>57150</xdr:rowOff>
    </xdr:to>
    <xdr:graphicFrame>
      <xdr:nvGraphicFramePr>
        <xdr:cNvPr id="1" name="Chart 1"/>
        <xdr:cNvGraphicFramePr/>
      </xdr:nvGraphicFramePr>
      <xdr:xfrm>
        <a:off x="7038975" y="1419225"/>
        <a:ext cx="5638800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485775</xdr:colOff>
      <xdr:row>3</xdr:row>
      <xdr:rowOff>9525</xdr:rowOff>
    </xdr:from>
    <xdr:to>
      <xdr:col>17</xdr:col>
      <xdr:colOff>590550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038975" y="581025"/>
        <a:ext cx="563880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5"/>
  <sheetViews>
    <sheetView tabSelected="1" workbookViewId="0" topLeftCell="A1">
      <selection activeCell="H7" sqref="H7"/>
    </sheetView>
  </sheetViews>
  <sheetFormatPr defaultColWidth="9.140625" defaultRowHeight="12.75"/>
  <cols>
    <col min="1" max="1" width="17.28125" style="15" customWidth="1"/>
    <col min="2" max="5" width="11.57421875" style="2" customWidth="1"/>
    <col min="6" max="7" width="11.57421875" style="3" customWidth="1"/>
    <col min="8" max="8" width="11.57421875" style="2" customWidth="1"/>
    <col min="12" max="12" width="9.28125" style="0" bestFit="1" customWidth="1"/>
    <col min="14" max="18" width="9.28125" style="0" bestFit="1" customWidth="1"/>
    <col min="19" max="19" width="9.8515625" style="0" bestFit="1" customWidth="1"/>
  </cols>
  <sheetData>
    <row r="1" spans="1:15" ht="13.5" thickBot="1">
      <c r="A1" s="1"/>
      <c r="B1" s="2">
        <v>6</v>
      </c>
      <c r="C1" s="2">
        <v>8</v>
      </c>
      <c r="D1" s="2">
        <v>10</v>
      </c>
      <c r="E1" s="2">
        <v>12</v>
      </c>
      <c r="F1" s="3">
        <v>15</v>
      </c>
      <c r="G1" s="3">
        <v>18</v>
      </c>
      <c r="H1" s="2">
        <v>24</v>
      </c>
      <c r="I1">
        <f aca="true" t="shared" si="0" ref="I1:O1">25.4*B1</f>
        <v>152.39999999999998</v>
      </c>
      <c r="J1">
        <f t="shared" si="0"/>
        <v>203.2</v>
      </c>
      <c r="K1">
        <f t="shared" si="0"/>
        <v>254</v>
      </c>
      <c r="L1">
        <f t="shared" si="0"/>
        <v>304.79999999999995</v>
      </c>
      <c r="M1">
        <f t="shared" si="0"/>
        <v>381</v>
      </c>
      <c r="N1">
        <f t="shared" si="0"/>
        <v>457.2</v>
      </c>
      <c r="O1">
        <f t="shared" si="0"/>
        <v>609.5999999999999</v>
      </c>
    </row>
    <row r="2" spans="1:8" ht="17.25" thickBot="1" thickTop="1">
      <c r="A2" s="4" t="s">
        <v>0</v>
      </c>
      <c r="B2" s="5" t="s">
        <v>5</v>
      </c>
      <c r="C2" s="5" t="s">
        <v>6</v>
      </c>
      <c r="D2" s="5" t="s">
        <v>7</v>
      </c>
      <c r="E2" s="5" t="s">
        <v>8</v>
      </c>
      <c r="F2" s="5" t="s">
        <v>9</v>
      </c>
      <c r="G2" s="5" t="s">
        <v>10</v>
      </c>
      <c r="H2" s="5" t="s">
        <v>11</v>
      </c>
    </row>
    <row r="3" spans="1:10" ht="14.25" thickBot="1" thickTop="1">
      <c r="A3" s="6" t="s">
        <v>1</v>
      </c>
      <c r="B3" s="7">
        <f>6.306*2.54</f>
        <v>16.01724</v>
      </c>
      <c r="C3" s="7">
        <f>10.306*2.54</f>
        <v>26.177239999999998</v>
      </c>
      <c r="D3" s="7">
        <f>12.306*2.54</f>
        <v>31.25724</v>
      </c>
      <c r="E3" s="7">
        <f>14.306*2.54</f>
        <v>36.33724</v>
      </c>
      <c r="F3" s="7">
        <f>18.306*2.54</f>
        <v>46.497240000000005</v>
      </c>
      <c r="G3" s="7">
        <f>22.306*2.54</f>
        <v>56.65724</v>
      </c>
      <c r="H3" s="7">
        <f>29.306*2.54</f>
        <v>74.43724</v>
      </c>
      <c r="J3" s="26"/>
    </row>
    <row r="4" spans="1:8" ht="17.25" thickBot="1" thickTop="1">
      <c r="A4" s="8" t="s">
        <v>2</v>
      </c>
      <c r="B4" s="9"/>
      <c r="C4" s="9"/>
      <c r="D4" s="10" t="s">
        <v>3</v>
      </c>
      <c r="E4" s="9"/>
      <c r="F4" s="11"/>
      <c r="G4" s="11"/>
      <c r="H4" s="12"/>
    </row>
    <row r="5" spans="1:8" ht="13.5" thickTop="1">
      <c r="A5" s="13">
        <v>0</v>
      </c>
      <c r="B5" s="14">
        <f>IF(A5&lt;=0.44*B$3,0.02*(B$3-0.437*A5)*A5^1.48,0.027*B$3*A5^1.2)</f>
        <v>0</v>
      </c>
      <c r="C5" s="29">
        <f>IF($A5&lt;=0.27*C$3,0.02*(C$3-0.74*$A5)*$A5^1.48,0.021*C$3*$A5^1.37)</f>
        <v>0</v>
      </c>
      <c r="D5" s="14">
        <f aca="true" t="shared" si="1" ref="D5:H17">IF($A5&lt;=0.27*D$3,0.02*(D$3-0.74*$A5)*$A5^1.48,0.021*D$3*$A5^1.37)</f>
        <v>0</v>
      </c>
      <c r="E5" s="29">
        <f t="shared" si="1"/>
        <v>0</v>
      </c>
      <c r="F5" s="14">
        <f t="shared" si="1"/>
        <v>0</v>
      </c>
      <c r="G5" s="29">
        <f t="shared" si="1"/>
        <v>0</v>
      </c>
      <c r="H5" s="14">
        <f>IF($A5&lt;=0.27*H$3,0.02*(H$3-0.74*$A5)*$A5^1.48,0.021*H$3*$A5^1.37)</f>
        <v>0</v>
      </c>
    </row>
    <row r="6" spans="1:8" ht="12.75">
      <c r="A6" s="13">
        <v>0.5</v>
      </c>
      <c r="B6" s="14">
        <f aca="true" t="shared" si="2" ref="B6:B62">IF(A6&lt;=0.44*B$3,0.02*(B$3-0.437*A6)*A6^1.48,0.027*B$3*A6^1.2)</f>
        <v>0.11327343067518786</v>
      </c>
      <c r="C6" s="29">
        <f aca="true" t="shared" si="3" ref="C6:C62">IF($A6&lt;=0.27*C$3,0.02*(C$3-0.74*$A6)*$A6^1.48,0.021*C$3*$A6^1.37)</f>
        <v>0.18503213617401987</v>
      </c>
      <c r="D6" s="14">
        <f t="shared" si="1"/>
        <v>0.2214545994736219</v>
      </c>
      <c r="E6" s="29">
        <f t="shared" si="1"/>
        <v>0.257877062773224</v>
      </c>
      <c r="F6" s="14">
        <f t="shared" si="1"/>
        <v>0.330721989372428</v>
      </c>
      <c r="G6" s="29">
        <f t="shared" si="1"/>
        <v>0.403566915971632</v>
      </c>
      <c r="H6" s="14">
        <f t="shared" si="1"/>
        <v>0.531045537520239</v>
      </c>
    </row>
    <row r="7" spans="1:8" ht="12.75">
      <c r="A7" s="13">
        <v>1</v>
      </c>
      <c r="B7" s="14">
        <f t="shared" si="2"/>
        <v>0.3116048</v>
      </c>
      <c r="C7" s="29">
        <f t="shared" si="3"/>
        <v>0.5087448</v>
      </c>
      <c r="D7" s="14">
        <f t="shared" si="1"/>
        <v>0.6103448</v>
      </c>
      <c r="E7" s="29">
        <f t="shared" si="1"/>
        <v>0.7119448</v>
      </c>
      <c r="F7" s="14">
        <f t="shared" si="1"/>
        <v>0.9151448000000001</v>
      </c>
      <c r="G7" s="29">
        <f t="shared" si="1"/>
        <v>1.1183448</v>
      </c>
      <c r="H7" s="14">
        <f t="shared" si="1"/>
        <v>1.4739448000000002</v>
      </c>
    </row>
    <row r="8" spans="1:8" ht="12.75">
      <c r="A8" s="13">
        <v>1.5</v>
      </c>
      <c r="B8" s="14">
        <f t="shared" si="2"/>
        <v>0.5598677729451655</v>
      </c>
      <c r="C8" s="29">
        <f t="shared" si="3"/>
        <v>0.9135905068489616</v>
      </c>
      <c r="D8" s="14">
        <f t="shared" si="1"/>
        <v>1.0987341355369515</v>
      </c>
      <c r="E8" s="29">
        <f t="shared" si="1"/>
        <v>1.2838777642249415</v>
      </c>
      <c r="F8" s="14">
        <f t="shared" si="1"/>
        <v>1.6541650216009212</v>
      </c>
      <c r="G8" s="29">
        <f t="shared" si="1"/>
        <v>2.024452278976901</v>
      </c>
      <c r="H8" s="14">
        <f t="shared" si="1"/>
        <v>2.672454979384865</v>
      </c>
    </row>
    <row r="9" spans="1:8" ht="12.75">
      <c r="A9" s="13">
        <v>2</v>
      </c>
      <c r="B9" s="14">
        <f t="shared" si="2"/>
        <v>0.8448375231209646</v>
      </c>
      <c r="C9" s="29">
        <f t="shared" si="3"/>
        <v>1.3778527626534356</v>
      </c>
      <c r="D9" s="14">
        <f t="shared" si="1"/>
        <v>1.661264675655838</v>
      </c>
      <c r="E9" s="29">
        <f t="shared" si="1"/>
        <v>1.944676588658241</v>
      </c>
      <c r="F9" s="14">
        <f t="shared" si="1"/>
        <v>2.511500414663046</v>
      </c>
      <c r="G9" s="29">
        <f t="shared" si="1"/>
        <v>3.0783242406678504</v>
      </c>
      <c r="H9" s="14">
        <f t="shared" si="1"/>
        <v>4.070265936176258</v>
      </c>
    </row>
    <row r="10" spans="1:8" ht="12.75">
      <c r="A10" s="13">
        <v>2.5</v>
      </c>
      <c r="B10" s="14">
        <f t="shared" si="2"/>
        <v>1.1584785118161702</v>
      </c>
      <c r="C10" s="29">
        <f t="shared" si="3"/>
        <v>1.8883132832997291</v>
      </c>
      <c r="D10" s="14">
        <f t="shared" si="1"/>
        <v>2.2826297564862736</v>
      </c>
      <c r="E10" s="29">
        <f t="shared" si="1"/>
        <v>2.676946229672818</v>
      </c>
      <c r="F10" s="14">
        <f t="shared" si="1"/>
        <v>3.4655791760459067</v>
      </c>
      <c r="G10" s="29">
        <f t="shared" si="1"/>
        <v>4.254212122418995</v>
      </c>
      <c r="H10" s="14">
        <f t="shared" si="1"/>
        <v>5.6343197785719</v>
      </c>
    </row>
    <row r="11" spans="1:8" ht="12.75">
      <c r="A11" s="13">
        <v>3</v>
      </c>
      <c r="B11" s="14">
        <f t="shared" si="2"/>
        <v>1.4951029619054979</v>
      </c>
      <c r="C11" s="29">
        <f t="shared" si="3"/>
        <v>2.4356015190205564</v>
      </c>
      <c r="D11" s="14">
        <f t="shared" si="1"/>
        <v>2.9520573259759666</v>
      </c>
      <c r="E11" s="29">
        <f t="shared" si="1"/>
        <v>3.4685131329313768</v>
      </c>
      <c r="F11" s="14">
        <f t="shared" si="1"/>
        <v>4.501424746842197</v>
      </c>
      <c r="G11" s="29">
        <f t="shared" si="1"/>
        <v>5.534336360753017</v>
      </c>
      <c r="H11" s="14">
        <f t="shared" si="1"/>
        <v>7.341931685096951</v>
      </c>
    </row>
    <row r="12" spans="1:8" ht="12.75">
      <c r="A12" s="13">
        <v>3.5</v>
      </c>
      <c r="B12" s="14">
        <f t="shared" si="2"/>
        <v>1.8503391793577102</v>
      </c>
      <c r="C12" s="29">
        <f t="shared" si="3"/>
        <v>3.0125053531408863</v>
      </c>
      <c r="D12" s="14">
        <f t="shared" si="1"/>
        <v>3.661310690007587</v>
      </c>
      <c r="E12" s="29">
        <f t="shared" si="1"/>
        <v>4.3101160268742875</v>
      </c>
      <c r="F12" s="14">
        <f t="shared" si="1"/>
        <v>5.607726700607688</v>
      </c>
      <c r="G12" s="29">
        <f t="shared" si="1"/>
        <v>6.905337374341086</v>
      </c>
      <c r="H12" s="14">
        <f t="shared" si="1"/>
        <v>9.176156053374537</v>
      </c>
    </row>
    <row r="13" spans="1:8" ht="12.75">
      <c r="A13" s="13">
        <v>4</v>
      </c>
      <c r="B13" s="14">
        <f t="shared" si="2"/>
        <v>2.2206475010901254</v>
      </c>
      <c r="C13" s="29">
        <f t="shared" si="3"/>
        <v>3.6131781362013458</v>
      </c>
      <c r="D13" s="14">
        <f t="shared" si="1"/>
        <v>4.403752077458052</v>
      </c>
      <c r="E13" s="29">
        <f t="shared" si="1"/>
        <v>5.194326018714758</v>
      </c>
      <c r="F13" s="14">
        <f t="shared" si="1"/>
        <v>6.77547390122817</v>
      </c>
      <c r="G13" s="29">
        <f t="shared" si="1"/>
        <v>8.35662178374158</v>
      </c>
      <c r="H13" s="14">
        <f t="shared" si="1"/>
        <v>11.123630578140052</v>
      </c>
    </row>
    <row r="14" spans="1:8" ht="12.75">
      <c r="A14" s="13">
        <v>4.5</v>
      </c>
      <c r="B14" s="14">
        <f t="shared" si="2"/>
        <v>2.6030572125390434</v>
      </c>
      <c r="C14" s="29">
        <f t="shared" si="3"/>
        <v>4.232707520643791</v>
      </c>
      <c r="D14" s="14">
        <f t="shared" si="1"/>
        <v>5.1738345103751735</v>
      </c>
      <c r="E14" s="29">
        <f t="shared" si="1"/>
        <v>6.114961500106559</v>
      </c>
      <c r="F14" s="14">
        <f t="shared" si="1"/>
        <v>7.997215479569326</v>
      </c>
      <c r="G14" s="29">
        <f t="shared" si="1"/>
        <v>9.879469459032094</v>
      </c>
      <c r="H14" s="14">
        <f t="shared" si="1"/>
        <v>13.173413923091935</v>
      </c>
    </row>
    <row r="15" spans="1:8" ht="12.75">
      <c r="A15" s="13">
        <v>5</v>
      </c>
      <c r="B15" s="14">
        <f t="shared" si="2"/>
        <v>2.9950089032717586</v>
      </c>
      <c r="C15" s="29">
        <f t="shared" si="3"/>
        <v>4.86685698924947</v>
      </c>
      <c r="D15" s="14">
        <f t="shared" si="1"/>
        <v>5.966797796278594</v>
      </c>
      <c r="E15" s="29">
        <f t="shared" si="1"/>
        <v>7.066738603307718</v>
      </c>
      <c r="F15" s="14">
        <f t="shared" si="1"/>
        <v>9.266620217365967</v>
      </c>
      <c r="G15" s="29">
        <f t="shared" si="1"/>
        <v>11.466501831424214</v>
      </c>
      <c r="H15" s="14">
        <f t="shared" si="1"/>
        <v>15.31629465602615</v>
      </c>
    </row>
    <row r="16" spans="1:8" ht="12.75">
      <c r="A16" s="13">
        <v>5.5</v>
      </c>
      <c r="B16" s="14">
        <f t="shared" si="2"/>
        <v>3.3942531377903884</v>
      </c>
      <c r="C16" s="29">
        <f t="shared" si="3"/>
        <v>5.51189964975717</v>
      </c>
      <c r="D16" s="14">
        <f t="shared" si="1"/>
        <v>6.778473415671253</v>
      </c>
      <c r="E16" s="29">
        <f t="shared" si="1"/>
        <v>8.045047181585335</v>
      </c>
      <c r="F16" s="14">
        <f t="shared" si="1"/>
        <v>10.5781947134135</v>
      </c>
      <c r="G16" s="29">
        <f t="shared" si="1"/>
        <v>13.111342245241662</v>
      </c>
      <c r="H16" s="14">
        <f t="shared" si="1"/>
        <v>17.54435042594095</v>
      </c>
    </row>
    <row r="17" spans="1:8" ht="12.75">
      <c r="A17" s="13">
        <v>6</v>
      </c>
      <c r="B17" s="14">
        <f t="shared" si="2"/>
        <v>3.7987817719275343</v>
      </c>
      <c r="C17" s="29">
        <f t="shared" si="3"/>
        <v>6.1645055321154425</v>
      </c>
      <c r="D17" s="14">
        <f t="shared" si="1"/>
        <v>7.605152463517333</v>
      </c>
      <c r="E17" s="29">
        <f t="shared" si="1"/>
        <v>9.045799394919227</v>
      </c>
      <c r="F17" s="14">
        <f t="shared" si="1"/>
        <v>11.927093257723008</v>
      </c>
      <c r="G17" s="29">
        <f t="shared" si="1"/>
        <v>14.808387120526792</v>
      </c>
      <c r="H17" s="14">
        <f t="shared" si="1"/>
        <v>19.850651380433412</v>
      </c>
    </row>
    <row r="18" spans="1:8" ht="12.75">
      <c r="A18" s="13">
        <v>6.5</v>
      </c>
      <c r="B18" s="14">
        <f t="shared" si="2"/>
        <v>4.206779415087741</v>
      </c>
      <c r="C18" s="29">
        <f t="shared" si="3"/>
        <v>6.821661912524599</v>
      </c>
      <c r="D18" s="14">
        <f aca="true" t="shared" si="4" ref="D18:H30">IF($A18&lt;=0.27*D$3,0.02*(D$3-0.74*$A18)*$A18^1.48,0.021*D$3*$A18^1.37)</f>
        <v>8.443492458520478</v>
      </c>
      <c r="E18" s="29">
        <f t="shared" si="4"/>
        <v>10.065323004516355</v>
      </c>
      <c r="F18" s="14">
        <f t="shared" si="4"/>
        <v>13.308984096508112</v>
      </c>
      <c r="G18" s="29">
        <f t="shared" si="4"/>
        <v>16.55264518849987</v>
      </c>
      <c r="H18" s="14">
        <f t="shared" si="4"/>
        <v>22.22905209948544</v>
      </c>
    </row>
    <row r="19" spans="1:8" ht="12.75">
      <c r="A19" s="13">
        <v>7</v>
      </c>
      <c r="B19" s="14">
        <f t="shared" si="2"/>
        <v>4.616587955209176</v>
      </c>
      <c r="C19" s="29">
        <f t="shared" si="3"/>
        <v>7.4806150585755695</v>
      </c>
      <c r="D19" s="14">
        <f t="shared" si="4"/>
        <v>9.290449327153913</v>
      </c>
      <c r="E19" s="29">
        <f t="shared" si="4"/>
        <v>11.100283595732256</v>
      </c>
      <c r="F19" s="14">
        <f t="shared" si="4"/>
        <v>14.71995213288894</v>
      </c>
      <c r="G19" s="29">
        <f t="shared" si="4"/>
        <v>18.339620670045623</v>
      </c>
      <c r="H19" s="14">
        <f t="shared" si="4"/>
        <v>24.674040610069817</v>
      </c>
    </row>
    <row r="20" spans="1:8" ht="12.75">
      <c r="A20" s="13">
        <v>7.5</v>
      </c>
      <c r="B20" s="14">
        <f t="shared" si="2"/>
        <v>4.853163953624902</v>
      </c>
      <c r="C20" s="29">
        <f t="shared" si="3"/>
        <v>8.689145715435517</v>
      </c>
      <c r="D20" s="14">
        <f t="shared" si="4"/>
        <v>10.14322636254419</v>
      </c>
      <c r="E20" s="29">
        <f t="shared" si="4"/>
        <v>12.147626287301751</v>
      </c>
      <c r="F20" s="14">
        <f t="shared" si="4"/>
        <v>16.15642613681687</v>
      </c>
      <c r="G20" s="29">
        <f t="shared" si="4"/>
        <v>20.16522598633199</v>
      </c>
      <c r="H20" s="14">
        <f t="shared" si="4"/>
        <v>27.18062572298344</v>
      </c>
    </row>
    <row r="21" spans="1:8" ht="12.75">
      <c r="A21" s="13">
        <v>8</v>
      </c>
      <c r="B21" s="29">
        <f t="shared" si="2"/>
        <v>5.24396073983897</v>
      </c>
      <c r="C21" s="14">
        <f t="shared" si="3"/>
        <v>9.492408764749062</v>
      </c>
      <c r="D21" s="29">
        <f t="shared" si="4"/>
        <v>10.999235017465676</v>
      </c>
      <c r="E21" s="14">
        <f t="shared" si="4"/>
        <v>13.20453101216461</v>
      </c>
      <c r="F21" s="29">
        <f t="shared" si="4"/>
        <v>17.61512300156248</v>
      </c>
      <c r="G21" s="14">
        <f t="shared" si="4"/>
        <v>22.02571499096035</v>
      </c>
      <c r="H21" s="29">
        <f t="shared" si="4"/>
        <v>29.74425097240662</v>
      </c>
    </row>
    <row r="22" spans="1:8" ht="12.75">
      <c r="A22" s="13">
        <v>8.5</v>
      </c>
      <c r="B22" s="29">
        <f t="shared" si="2"/>
        <v>5.639676046920443</v>
      </c>
      <c r="C22" s="14">
        <f t="shared" si="3"/>
        <v>10.31447381581609</v>
      </c>
      <c r="D22" s="29">
        <f t="shared" si="4"/>
        <v>12.31611825901735</v>
      </c>
      <c r="E22" s="14">
        <f t="shared" si="4"/>
        <v>14.268377520450047</v>
      </c>
      <c r="F22" s="29">
        <f t="shared" si="4"/>
        <v>19.093004195238564</v>
      </c>
      <c r="G22" s="14">
        <f t="shared" si="4"/>
        <v>23.917630870027075</v>
      </c>
      <c r="H22" s="29">
        <f t="shared" si="4"/>
        <v>32.36072755090698</v>
      </c>
    </row>
    <row r="23" spans="1:8" ht="12.75">
      <c r="A23" s="13">
        <v>9</v>
      </c>
      <c r="B23" s="29">
        <f t="shared" si="2"/>
        <v>6.040076769082634</v>
      </c>
      <c r="C23" s="14">
        <f t="shared" si="3"/>
        <v>11.154635602710044</v>
      </c>
      <c r="D23" s="29">
        <f t="shared" si="4"/>
        <v>13.31932328031727</v>
      </c>
      <c r="E23" s="14">
        <f t="shared" si="4"/>
        <v>15.33671751687426</v>
      </c>
      <c r="F23" s="29">
        <f t="shared" si="4"/>
        <v>20.587241149511346</v>
      </c>
      <c r="G23" s="14">
        <f t="shared" si="4"/>
        <v>25.837764782148426</v>
      </c>
      <c r="H23" s="29">
        <f t="shared" si="4"/>
        <v>35.02618113926332</v>
      </c>
    </row>
    <row r="24" spans="1:8" ht="12.75">
      <c r="A24" s="13">
        <v>9.5</v>
      </c>
      <c r="B24" s="29">
        <f t="shared" si="2"/>
        <v>6.444953281087135</v>
      </c>
      <c r="C24" s="14">
        <f t="shared" si="3"/>
        <v>12.012253499689592</v>
      </c>
      <c r="D24" s="29">
        <f t="shared" si="4"/>
        <v>14.3433719743043</v>
      </c>
      <c r="E24" s="14">
        <f t="shared" si="4"/>
        <v>16.407252143924758</v>
      </c>
      <c r="F24" s="29">
        <f t="shared" si="4"/>
        <v>22.09518733612558</v>
      </c>
      <c r="G24" s="14">
        <f t="shared" si="4"/>
        <v>27.783122528326395</v>
      </c>
      <c r="H24" s="29">
        <f t="shared" si="4"/>
        <v>37.73700911467783</v>
      </c>
    </row>
    <row r="25" spans="1:8" ht="12.75">
      <c r="A25" s="13">
        <v>10</v>
      </c>
      <c r="B25" s="29">
        <f t="shared" si="2"/>
        <v>6.854115952264279</v>
      </c>
      <c r="C25" s="14">
        <f t="shared" si="3"/>
        <v>12.886742465844517</v>
      </c>
      <c r="D25" s="29">
        <f t="shared" si="4"/>
        <v>15.387565766027812</v>
      </c>
      <c r="E25" s="14">
        <f t="shared" si="4"/>
        <v>17.888389066211108</v>
      </c>
      <c r="F25" s="29">
        <f t="shared" si="4"/>
        <v>23.61435544019411</v>
      </c>
      <c r="G25" s="14">
        <f t="shared" si="4"/>
        <v>29.750897336051004</v>
      </c>
      <c r="H25" s="29">
        <f t="shared" si="4"/>
        <v>40.48984565380057</v>
      </c>
    </row>
    <row r="26" spans="1:8" ht="12.75">
      <c r="A26" s="13">
        <v>10.5</v>
      </c>
      <c r="B26" s="29">
        <f t="shared" si="2"/>
        <v>7.267392327848928</v>
      </c>
      <c r="C26" s="14">
        <f t="shared" si="3"/>
        <v>13.777565652926407</v>
      </c>
      <c r="D26" s="29">
        <f t="shared" si="4"/>
        <v>16.451263625549426</v>
      </c>
      <c r="E26" s="14">
        <f t="shared" si="4"/>
        <v>19.124961598172444</v>
      </c>
      <c r="F26" s="29">
        <f t="shared" si="4"/>
        <v>25.142398480761873</v>
      </c>
      <c r="G26" s="14">
        <f t="shared" si="4"/>
        <v>31.738447374629352</v>
      </c>
      <c r="H26" s="29">
        <f t="shared" si="4"/>
        <v>43.28153293889745</v>
      </c>
    </row>
    <row r="27" spans="1:8" ht="12.75">
      <c r="A27" s="13">
        <v>11</v>
      </c>
      <c r="B27" s="29">
        <f t="shared" si="2"/>
        <v>7.684624823946099</v>
      </c>
      <c r="C27" s="14">
        <f t="shared" si="3"/>
        <v>14.684228305331462</v>
      </c>
      <c r="D27" s="29">
        <f t="shared" si="4"/>
        <v>17.53387478414603</v>
      </c>
      <c r="E27" s="14">
        <f t="shared" si="4"/>
        <v>20.3835212629606</v>
      </c>
      <c r="F27" s="29">
        <f t="shared" si="4"/>
        <v>26.677094032462715</v>
      </c>
      <c r="G27" s="14">
        <f t="shared" si="4"/>
        <v>33.7432769843597</v>
      </c>
      <c r="H27" s="29">
        <f t="shared" si="4"/>
        <v>46.10909715017943</v>
      </c>
    </row>
    <row r="28" spans="1:8" ht="12.75">
      <c r="A28" s="13">
        <v>11.5</v>
      </c>
      <c r="B28" s="29">
        <f t="shared" si="2"/>
        <v>8.105668823266615</v>
      </c>
      <c r="C28" s="14">
        <f t="shared" si="3"/>
        <v>15.606272677265265</v>
      </c>
      <c r="D28" s="29">
        <f t="shared" si="4"/>
        <v>18.634852665090854</v>
      </c>
      <c r="E28" s="14">
        <f t="shared" si="4"/>
        <v>21.66343265291645</v>
      </c>
      <c r="F28" s="29">
        <f t="shared" si="4"/>
        <v>28.21633091488038</v>
      </c>
      <c r="G28" s="14">
        <f t="shared" si="4"/>
        <v>35.76302085853474</v>
      </c>
      <c r="H28" s="29">
        <f t="shared" si="4"/>
        <v>48.969728259929866</v>
      </c>
    </row>
    <row r="29" spans="1:8" ht="12.75">
      <c r="A29" s="13">
        <v>12</v>
      </c>
      <c r="B29" s="29">
        <f t="shared" si="2"/>
        <v>8.530391087436541</v>
      </c>
      <c r="C29" s="14">
        <f t="shared" si="3"/>
        <v>16.543273760170756</v>
      </c>
      <c r="D29" s="29">
        <f t="shared" si="4"/>
        <v>19.753689781938807</v>
      </c>
      <c r="E29" s="14">
        <f t="shared" si="4"/>
        <v>22.964105803706858</v>
      </c>
      <c r="F29" s="29">
        <f t="shared" si="4"/>
        <v>29.758097868356238</v>
      </c>
      <c r="G29" s="14">
        <f t="shared" si="4"/>
        <v>37.79543060043598</v>
      </c>
      <c r="H29" s="29">
        <f t="shared" si="4"/>
        <v>51.86076288157552</v>
      </c>
    </row>
    <row r="30" spans="1:17" ht="12.75">
      <c r="A30" s="13">
        <v>12.5</v>
      </c>
      <c r="B30" s="29">
        <f t="shared" si="2"/>
        <v>8.958668422167914</v>
      </c>
      <c r="C30" s="14">
        <f t="shared" si="3"/>
        <v>17.494835662546443</v>
      </c>
      <c r="D30" s="29">
        <f t="shared" si="4"/>
        <v>20.88991341580599</v>
      </c>
      <c r="E30" s="14">
        <f t="shared" si="4"/>
        <v>24.28499116906554</v>
      </c>
      <c r="F30" s="29">
        <f t="shared" si="4"/>
        <v>31.300473845607474</v>
      </c>
      <c r="G30" s="14">
        <f t="shared" si="4"/>
        <v>39.83836321060128</v>
      </c>
      <c r="H30" s="29">
        <f t="shared" si="4"/>
        <v>54.779669599340444</v>
      </c>
      <c r="L30" s="19"/>
      <c r="M30" s="19"/>
      <c r="N30" s="17"/>
      <c r="O30" s="17"/>
      <c r="P30" s="17"/>
      <c r="Q30" s="17"/>
    </row>
    <row r="31" spans="1:13" ht="13.5" thickBot="1">
      <c r="A31" s="13">
        <v>13</v>
      </c>
      <c r="B31" s="29">
        <f t="shared" si="2"/>
        <v>9.39038654645321</v>
      </c>
      <c r="C31" s="14">
        <f t="shared" si="3"/>
        <v>18.460588520187265</v>
      </c>
      <c r="D31" s="29">
        <f aca="true" t="shared" si="5" ref="D31:H73">IF($A31&lt;=0.27*D$3,0.02*(D$3-0.74*$A31)*$A31^1.48,0.021*D$3*$A31^1.37)</f>
        <v>22.043081926006643</v>
      </c>
      <c r="E31" s="14">
        <f t="shared" si="5"/>
        <v>25.625575331826028</v>
      </c>
      <c r="F31" s="29">
        <f t="shared" si="5"/>
        <v>32.79056214346478</v>
      </c>
      <c r="G31" s="14">
        <f t="shared" si="5"/>
        <v>41.889771157884724</v>
      </c>
      <c r="H31" s="29">
        <f t="shared" si="5"/>
        <v>57.72403633133432</v>
      </c>
      <c r="L31" s="47"/>
      <c r="M31" s="47"/>
    </row>
    <row r="32" spans="1:19" ht="16.5" thickTop="1">
      <c r="A32" s="13">
        <v>13.5</v>
      </c>
      <c r="B32" s="29">
        <f t="shared" si="2"/>
        <v>9.825439127905673</v>
      </c>
      <c r="C32" s="14">
        <f t="shared" si="3"/>
        <v>19.44018584153943</v>
      </c>
      <c r="D32" s="29">
        <f t="shared" si="5"/>
        <v>23.21278158024299</v>
      </c>
      <c r="E32" s="14">
        <f t="shared" si="5"/>
        <v>26.98537731894655</v>
      </c>
      <c r="F32" s="29">
        <f t="shared" si="5"/>
        <v>34.53056879635366</v>
      </c>
      <c r="G32" s="14">
        <f t="shared" si="5"/>
        <v>43.9476937613353</v>
      </c>
      <c r="H32" s="29">
        <f t="shared" si="5"/>
        <v>60.6915593740551</v>
      </c>
      <c r="L32" s="45"/>
      <c r="M32" s="45"/>
      <c r="N32" s="18"/>
      <c r="O32" s="18"/>
      <c r="P32" s="18"/>
      <c r="Q32" s="18"/>
      <c r="S32" s="20"/>
    </row>
    <row r="33" spans="1:19" ht="15.75">
      <c r="A33" s="13">
        <v>14</v>
      </c>
      <c r="B33" s="29">
        <f t="shared" si="2"/>
        <v>10.263726954550412</v>
      </c>
      <c r="C33" s="14">
        <f t="shared" si="3"/>
        <v>20.433302212912476</v>
      </c>
      <c r="D33" s="29">
        <f t="shared" si="5"/>
        <v>24.398623814486797</v>
      </c>
      <c r="E33" s="14">
        <f t="shared" si="5"/>
        <v>28.36394541606112</v>
      </c>
      <c r="F33" s="29">
        <f t="shared" si="5"/>
        <v>36.29458861920976</v>
      </c>
      <c r="G33" s="14">
        <f t="shared" si="5"/>
        <v>46.01024966562957</v>
      </c>
      <c r="H33" s="29">
        <f t="shared" si="5"/>
        <v>63.680033848334496</v>
      </c>
      <c r="S33" s="21"/>
    </row>
    <row r="34" spans="1:19" ht="15.75">
      <c r="A34" s="13">
        <v>14.5</v>
      </c>
      <c r="B34" s="29">
        <f t="shared" si="2"/>
        <v>10.705157219555657</v>
      </c>
      <c r="C34" s="14">
        <f t="shared" si="3"/>
        <v>21.43963130355324</v>
      </c>
      <c r="D34" s="29">
        <f t="shared" si="5"/>
        <v>25.600242850914633</v>
      </c>
      <c r="E34" s="14">
        <f t="shared" si="5"/>
        <v>29.760854398276024</v>
      </c>
      <c r="F34" s="29">
        <f t="shared" si="5"/>
        <v>38.082077492998806</v>
      </c>
      <c r="G34" s="14">
        <f t="shared" si="5"/>
        <v>48.07563023550296</v>
      </c>
      <c r="H34" s="29">
        <f t="shared" si="5"/>
        <v>66.68734532195803</v>
      </c>
      <c r="S34" s="21"/>
    </row>
    <row r="35" spans="1:19" ht="15.75">
      <c r="A35" s="13">
        <v>15</v>
      </c>
      <c r="B35" s="29">
        <f t="shared" si="2"/>
        <v>11.149642900119664</v>
      </c>
      <c r="C35" s="14">
        <f t="shared" si="3"/>
        <v>22.45888412232946</v>
      </c>
      <c r="D35" s="29">
        <f t="shared" si="5"/>
        <v>26.817293616280452</v>
      </c>
      <c r="E35" s="14">
        <f t="shared" si="5"/>
        <v>31.175703110231446</v>
      </c>
      <c r="F35" s="29">
        <f t="shared" si="5"/>
        <v>39.892522098133426</v>
      </c>
      <c r="G35" s="14">
        <f t="shared" si="5"/>
        <v>50.14209372772427</v>
      </c>
      <c r="H35" s="29">
        <f t="shared" si="5"/>
        <v>69.71146242694613</v>
      </c>
      <c r="K35" s="24"/>
      <c r="L35" s="46"/>
      <c r="M35" s="46"/>
      <c r="N35" s="24"/>
      <c r="O35" s="16"/>
      <c r="P35" s="24"/>
      <c r="Q35" s="24"/>
      <c r="R35" s="24"/>
      <c r="S35" s="23"/>
    </row>
    <row r="36" spans="1:19" ht="15.75">
      <c r="A36" s="13">
        <v>15.5</v>
      </c>
      <c r="B36" s="29">
        <f t="shared" si="2"/>
        <v>11.597102215378422</v>
      </c>
      <c r="C36" s="14">
        <f t="shared" si="3"/>
        <v>23.49078748689685</v>
      </c>
      <c r="D36" s="29">
        <f t="shared" si="5"/>
        <v>28.049449914006658</v>
      </c>
      <c r="E36" s="14">
        <f t="shared" si="5"/>
        <v>32.608112341116474</v>
      </c>
      <c r="F36" s="29">
        <f t="shared" si="5"/>
        <v>41.72543719533609</v>
      </c>
      <c r="G36" s="14">
        <f t="shared" si="5"/>
        <v>50.8427620495557</v>
      </c>
      <c r="H36" s="29">
        <f t="shared" si="5"/>
        <v>72.75043032292034</v>
      </c>
      <c r="K36" s="41"/>
      <c r="L36" s="38"/>
      <c r="M36" s="41"/>
      <c r="N36" s="41"/>
      <c r="O36" s="38"/>
      <c r="P36" s="41"/>
      <c r="Q36" s="41"/>
      <c r="R36" s="41"/>
      <c r="S36" s="40"/>
    </row>
    <row r="37" spans="1:19" ht="15.75" customHeight="1">
      <c r="A37" s="13">
        <v>16</v>
      </c>
      <c r="B37" s="29">
        <f t="shared" si="2"/>
        <v>12.047458151044118</v>
      </c>
      <c r="C37" s="14">
        <f t="shared" si="3"/>
        <v>24.535082673383176</v>
      </c>
      <c r="D37" s="29">
        <f t="shared" si="5"/>
        <v>29.296402811823533</v>
      </c>
      <c r="E37" s="14">
        <f t="shared" si="5"/>
        <v>34.0577229502639</v>
      </c>
      <c r="F37" s="29">
        <f t="shared" si="5"/>
        <v>43.580363227144616</v>
      </c>
      <c r="G37" s="14">
        <f t="shared" si="5"/>
        <v>53.10300350402533</v>
      </c>
      <c r="H37" s="29">
        <f t="shared" si="5"/>
        <v>75.80236488437421</v>
      </c>
      <c r="K37" s="44"/>
      <c r="L37" s="44"/>
      <c r="M37" s="44"/>
      <c r="N37" s="44"/>
      <c r="O37" s="44"/>
      <c r="P37" s="44"/>
      <c r="Q37" s="44"/>
      <c r="R37" s="44"/>
      <c r="S37" s="44"/>
    </row>
    <row r="38" spans="1:19" ht="15.75">
      <c r="A38" s="13">
        <v>16.5</v>
      </c>
      <c r="B38" s="14">
        <f t="shared" si="2"/>
        <v>12.500638040721942</v>
      </c>
      <c r="C38" s="29">
        <f t="shared" si="3"/>
        <v>25.591524220287674</v>
      </c>
      <c r="D38" s="14">
        <f t="shared" si="5"/>
        <v>30.55785921355134</v>
      </c>
      <c r="E38" s="29">
        <f t="shared" si="5"/>
        <v>35.52419420681501</v>
      </c>
      <c r="F38" s="14">
        <f t="shared" si="5"/>
        <v>45.45686419334234</v>
      </c>
      <c r="G38" s="29">
        <f t="shared" si="5"/>
        <v>55.38953417986967</v>
      </c>
      <c r="H38" s="14">
        <f t="shared" si="5"/>
        <v>78.86544751067628</v>
      </c>
      <c r="K38" s="41"/>
      <c r="L38" s="41"/>
      <c r="M38" s="41"/>
      <c r="N38" s="41"/>
      <c r="O38" s="41"/>
      <c r="P38" s="41"/>
      <c r="Q38" s="41"/>
      <c r="R38" s="41"/>
      <c r="S38" s="40"/>
    </row>
    <row r="39" spans="1:19" ht="12.75">
      <c r="A39" s="13">
        <v>17</v>
      </c>
      <c r="B39" s="14">
        <f t="shared" si="2"/>
        <v>12.956573195627389</v>
      </c>
      <c r="C39" s="29">
        <f t="shared" si="3"/>
        <v>26.65987886481245</v>
      </c>
      <c r="D39" s="14">
        <f t="shared" si="5"/>
        <v>31.83354058901436</v>
      </c>
      <c r="E39" s="29">
        <f t="shared" si="5"/>
        <v>37.007202313216276</v>
      </c>
      <c r="F39" s="14">
        <f t="shared" si="5"/>
        <v>47.354525761620096</v>
      </c>
      <c r="G39" s="29">
        <f t="shared" si="5"/>
        <v>57.70184921002391</v>
      </c>
      <c r="H39" s="14">
        <f t="shared" si="5"/>
        <v>81.9379204744936</v>
      </c>
      <c r="K39" s="37"/>
      <c r="L39" s="37"/>
      <c r="M39" s="37"/>
      <c r="N39" s="37"/>
      <c r="O39" s="37"/>
      <c r="P39" s="37"/>
      <c r="Q39" s="37"/>
      <c r="R39" s="37"/>
      <c r="S39" s="41"/>
    </row>
    <row r="40" spans="1:19" ht="12.75">
      <c r="A40" s="13">
        <v>17.5</v>
      </c>
      <c r="B40" s="14">
        <f t="shared" si="2"/>
        <v>13.415198575843863</v>
      </c>
      <c r="C40" s="29">
        <f t="shared" si="3"/>
        <v>27.73992459347435</v>
      </c>
      <c r="D40" s="14">
        <f t="shared" si="5"/>
        <v>33.1231818404129</v>
      </c>
      <c r="E40" s="29">
        <f t="shared" si="5"/>
        <v>38.50643908735145</v>
      </c>
      <c r="F40" s="14">
        <f t="shared" si="5"/>
        <v>49.272953581228556</v>
      </c>
      <c r="G40" s="29">
        <f t="shared" si="5"/>
        <v>60.039468075105646</v>
      </c>
      <c r="H40" s="14">
        <f t="shared" si="5"/>
        <v>85.01808273794582</v>
      </c>
      <c r="K40" s="37"/>
      <c r="L40" s="37"/>
      <c r="M40" s="37"/>
      <c r="N40" s="37"/>
      <c r="O40" s="37"/>
      <c r="P40" s="37"/>
      <c r="Q40" s="37"/>
      <c r="R40" s="37"/>
      <c r="S40" s="41"/>
    </row>
    <row r="41" spans="1:19" ht="15.75">
      <c r="A41" s="13">
        <v>18</v>
      </c>
      <c r="B41" s="14">
        <f t="shared" si="2"/>
        <v>13.87645249740205</v>
      </c>
      <c r="C41" s="29">
        <f t="shared" si="3"/>
        <v>28.83144979178414</v>
      </c>
      <c r="D41" s="14">
        <f t="shared" si="5"/>
        <v>34.42653028698774</v>
      </c>
      <c r="E41" s="29">
        <f t="shared" si="5"/>
        <v>40.021610782191345</v>
      </c>
      <c r="F41" s="14">
        <f t="shared" si="5"/>
        <v>51.21177177259854</v>
      </c>
      <c r="G41" s="29">
        <f t="shared" si="5"/>
        <v>62.401932763005725</v>
      </c>
      <c r="H41" s="14">
        <f t="shared" si="5"/>
        <v>88.10428617689315</v>
      </c>
      <c r="K41" s="37"/>
      <c r="L41" s="40"/>
      <c r="M41" s="37"/>
      <c r="N41" s="39"/>
      <c r="O41" s="39"/>
      <c r="P41" s="39"/>
      <c r="Q41" s="39"/>
      <c r="R41" s="39"/>
      <c r="S41" s="40"/>
    </row>
    <row r="42" spans="1:19" ht="12.75">
      <c r="A42" s="13">
        <v>18.5</v>
      </c>
      <c r="B42" s="14">
        <f t="shared" si="2"/>
        <v>14.340276370387258</v>
      </c>
      <c r="C42" s="29">
        <f t="shared" si="3"/>
        <v>29.93425248017417</v>
      </c>
      <c r="D42" s="14">
        <f t="shared" si="5"/>
        <v>35.74334475267061</v>
      </c>
      <c r="E42" s="29">
        <f t="shared" si="5"/>
        <v>41.55243702516706</v>
      </c>
      <c r="F42" s="14">
        <f t="shared" si="5"/>
        <v>53.170621570159945</v>
      </c>
      <c r="G42" s="29">
        <f t="shared" si="5"/>
        <v>64.78880611515282</v>
      </c>
      <c r="H42" s="14">
        <f t="shared" si="5"/>
        <v>91.19493216284152</v>
      </c>
      <c r="K42" s="37"/>
      <c r="L42" s="42"/>
      <c r="M42" s="42"/>
      <c r="N42" s="42"/>
      <c r="O42" s="42"/>
      <c r="P42" s="42"/>
      <c r="Q42" s="42"/>
      <c r="R42" s="42"/>
      <c r="S42" s="43"/>
    </row>
    <row r="43" spans="1:19" ht="12.75">
      <c r="A43" s="13">
        <v>19</v>
      </c>
      <c r="B43" s="14">
        <f t="shared" si="2"/>
        <v>14.806614464035066</v>
      </c>
      <c r="C43" s="29">
        <f t="shared" si="3"/>
        <v>31.04813962531791</v>
      </c>
      <c r="D43" s="14">
        <f t="shared" si="5"/>
        <v>37.07339474375725</v>
      </c>
      <c r="E43" s="29">
        <f t="shared" si="5"/>
        <v>43.09864986219659</v>
      </c>
      <c r="F43" s="14">
        <f t="shared" si="5"/>
        <v>55.14916009907527</v>
      </c>
      <c r="G43" s="29">
        <f t="shared" si="5"/>
        <v>67.19967033595394</v>
      </c>
      <c r="H43" s="14">
        <f t="shared" si="5"/>
        <v>94.28846845943757</v>
      </c>
      <c r="K43" s="37"/>
      <c r="L43" s="37"/>
      <c r="M43" s="37"/>
      <c r="N43" s="37"/>
      <c r="O43" s="37"/>
      <c r="P43" s="37"/>
      <c r="Q43" s="37"/>
      <c r="R43" s="37"/>
      <c r="S43" s="37"/>
    </row>
    <row r="44" spans="1:19" ht="12.75">
      <c r="A44" s="13">
        <v>19.5</v>
      </c>
      <c r="B44" s="14">
        <f t="shared" si="2"/>
        <v>15.27541369539472</v>
      </c>
      <c r="C44" s="29">
        <f t="shared" si="3"/>
        <v>32.17292651760313</v>
      </c>
      <c r="D44" s="14">
        <f t="shared" si="5"/>
        <v>38.41645970557191</v>
      </c>
      <c r="E44" s="29">
        <f t="shared" si="5"/>
        <v>44.6599928935407</v>
      </c>
      <c r="F44" s="14">
        <f t="shared" si="5"/>
        <v>57.14705926947826</v>
      </c>
      <c r="G44" s="29">
        <f t="shared" si="5"/>
        <v>69.63412564541582</v>
      </c>
      <c r="H44" s="14">
        <f t="shared" si="5"/>
        <v>97.38338639672811</v>
      </c>
      <c r="K44" s="37"/>
      <c r="L44" s="37"/>
      <c r="M44" s="37"/>
      <c r="N44" s="37"/>
      <c r="O44" s="37"/>
      <c r="P44" s="37"/>
      <c r="Q44" s="37"/>
      <c r="R44" s="37"/>
      <c r="S44" s="37"/>
    </row>
    <row r="45" spans="1:19" ht="12.75">
      <c r="A45" s="13">
        <v>20</v>
      </c>
      <c r="B45" s="14">
        <f t="shared" si="2"/>
        <v>15.746623438649822</v>
      </c>
      <c r="C45" s="29">
        <f t="shared" si="3"/>
        <v>33.30843620686107</v>
      </c>
      <c r="D45" s="14">
        <f t="shared" si="5"/>
        <v>39.77232834869322</v>
      </c>
      <c r="E45" s="29">
        <f t="shared" si="5"/>
        <v>46.236220490525376</v>
      </c>
      <c r="F45" s="14">
        <f t="shared" si="5"/>
        <v>59.16400477418968</v>
      </c>
      <c r="G45" s="29">
        <f t="shared" si="5"/>
        <v>72.09178905785397</v>
      </c>
      <c r="H45" s="14">
        <f t="shared" si="5"/>
        <v>100.47821829153207</v>
      </c>
      <c r="K45" s="37"/>
      <c r="L45" s="37"/>
      <c r="M45" s="37"/>
      <c r="N45" s="37"/>
      <c r="O45" s="37"/>
      <c r="P45" s="37"/>
      <c r="Q45" s="37"/>
      <c r="R45" s="37"/>
      <c r="S45" s="37"/>
    </row>
    <row r="46" spans="1:19" ht="12.75">
      <c r="A46" s="13">
        <v>20.5</v>
      </c>
      <c r="B46" s="14">
        <f t="shared" si="2"/>
        <v>16.22019535260951</v>
      </c>
      <c r="C46" s="29">
        <f t="shared" si="3"/>
        <v>34.454498989572485</v>
      </c>
      <c r="D46" s="14">
        <f t="shared" si="5"/>
        <v>41.140798036646515</v>
      </c>
      <c r="E46" s="29">
        <f t="shared" si="5"/>
        <v>47.82709708372055</v>
      </c>
      <c r="F46" s="14">
        <f t="shared" si="5"/>
        <v>61.19969517786861</v>
      </c>
      <c r="G46" s="29">
        <f t="shared" si="5"/>
        <v>74.57229327201667</v>
      </c>
      <c r="H46" s="14">
        <f t="shared" si="5"/>
        <v>97.97433993677578</v>
      </c>
      <c r="K46" s="37"/>
      <c r="L46" s="37"/>
      <c r="M46" s="37"/>
      <c r="N46" s="37"/>
      <c r="O46" s="37"/>
      <c r="P46" s="37"/>
      <c r="Q46" s="37"/>
      <c r="R46" s="37"/>
      <c r="S46" s="37"/>
    </row>
    <row r="47" spans="1:19" ht="12.75">
      <c r="A47" s="13">
        <v>21</v>
      </c>
      <c r="B47" s="14">
        <f t="shared" si="2"/>
        <v>16.696083224236276</v>
      </c>
      <c r="C47" s="29">
        <f t="shared" si="3"/>
        <v>35.61095194170668</v>
      </c>
      <c r="D47" s="14">
        <f t="shared" si="5"/>
        <v>42.52167422808485</v>
      </c>
      <c r="E47" s="29">
        <f t="shared" si="5"/>
        <v>49.43239651446302</v>
      </c>
      <c r="F47" s="14">
        <f t="shared" si="5"/>
        <v>63.25384108721935</v>
      </c>
      <c r="G47" s="29">
        <f t="shared" si="5"/>
        <v>77.07528565997566</v>
      </c>
      <c r="H47" s="14">
        <f t="shared" si="5"/>
        <v>101.26281366229925</v>
      </c>
      <c r="K47" s="37"/>
      <c r="L47" s="37"/>
      <c r="M47" s="37"/>
      <c r="N47" s="37"/>
      <c r="O47" s="37"/>
      <c r="P47" s="37"/>
      <c r="Q47" s="37"/>
      <c r="R47" s="37"/>
      <c r="S47" s="37"/>
    </row>
    <row r="48" spans="1:19" ht="12.75">
      <c r="A48" s="13">
        <v>21.5</v>
      </c>
      <c r="B48" s="14">
        <f t="shared" si="2"/>
        <v>17.174242826371966</v>
      </c>
      <c r="C48" s="29">
        <f t="shared" si="3"/>
        <v>36.777638492137314</v>
      </c>
      <c r="D48" s="14">
        <f t="shared" si="5"/>
        <v>43.91476996742109</v>
      </c>
      <c r="E48" s="29">
        <f t="shared" si="5"/>
        <v>51.051901442704875</v>
      </c>
      <c r="F48" s="14">
        <f t="shared" si="5"/>
        <v>65.32616439327244</v>
      </c>
      <c r="G48" s="29">
        <f t="shared" si="5"/>
        <v>79.60042734383998</v>
      </c>
      <c r="H48" s="14">
        <f t="shared" si="5"/>
        <v>104.58038750733321</v>
      </c>
      <c r="K48" s="37"/>
      <c r="L48" s="37"/>
      <c r="M48" s="37"/>
      <c r="N48" s="37"/>
      <c r="O48" s="37"/>
      <c r="P48" s="37"/>
      <c r="Q48" s="37"/>
      <c r="R48" s="37"/>
      <c r="S48" s="37"/>
    </row>
    <row r="49" spans="1:19" ht="12.75">
      <c r="A49" s="13">
        <v>22</v>
      </c>
      <c r="B49" s="14">
        <f t="shared" si="2"/>
        <v>17.654631788072532</v>
      </c>
      <c r="C49" s="29">
        <f t="shared" si="3"/>
        <v>37.954408032244594</v>
      </c>
      <c r="D49" s="14">
        <f t="shared" si="5"/>
        <v>45.31990541866893</v>
      </c>
      <c r="E49" s="29">
        <f t="shared" si="5"/>
        <v>52.68540280509327</v>
      </c>
      <c r="F49" s="14">
        <f t="shared" si="5"/>
        <v>67.41639757794194</v>
      </c>
      <c r="G49" s="29">
        <f t="shared" si="5"/>
        <v>82.1473923507906</v>
      </c>
      <c r="H49" s="14">
        <f t="shared" si="5"/>
        <v>107.92663320327577</v>
      </c>
      <c r="K49" s="37"/>
      <c r="L49" s="37"/>
      <c r="M49" s="37"/>
      <c r="N49" s="37"/>
      <c r="O49" s="37"/>
      <c r="P49" s="37"/>
      <c r="Q49" s="37"/>
      <c r="R49" s="37"/>
      <c r="S49" s="37"/>
    </row>
    <row r="50" spans="1:19" ht="12.75">
      <c r="A50" s="13">
        <v>22.5</v>
      </c>
      <c r="B50" s="14">
        <f t="shared" si="2"/>
        <v>18.13720947617192</v>
      </c>
      <c r="C50" s="29">
        <f t="shared" si="3"/>
        <v>39.14111555787712</v>
      </c>
      <c r="D50" s="14">
        <f t="shared" si="5"/>
        <v>46.736907437923136</v>
      </c>
      <c r="E50" s="29">
        <f t="shared" si="5"/>
        <v>54.332699317969166</v>
      </c>
      <c r="F50" s="14">
        <f t="shared" si="5"/>
        <v>69.52428307806119</v>
      </c>
      <c r="G50" s="29">
        <f t="shared" si="5"/>
        <v>84.71586683815322</v>
      </c>
      <c r="H50" s="14">
        <f t="shared" si="5"/>
        <v>111.30113841831428</v>
      </c>
      <c r="K50" s="37"/>
      <c r="L50" s="37"/>
      <c r="M50" s="37"/>
      <c r="N50" s="37"/>
      <c r="O50" s="37"/>
      <c r="P50" s="37"/>
      <c r="Q50" s="37"/>
      <c r="R50" s="37"/>
      <c r="S50" s="37"/>
    </row>
    <row r="51" spans="1:19" ht="12.75">
      <c r="A51" s="13">
        <v>23</v>
      </c>
      <c r="B51" s="14">
        <f t="shared" si="2"/>
        <v>18.62193688687423</v>
      </c>
      <c r="C51" s="29">
        <f t="shared" si="3"/>
        <v>40.33762134032863</v>
      </c>
      <c r="D51" s="14">
        <f t="shared" si="5"/>
        <v>48.16560918048555</v>
      </c>
      <c r="E51" s="29">
        <f t="shared" si="5"/>
        <v>55.99359702064249</v>
      </c>
      <c r="F51" s="14">
        <f t="shared" si="5"/>
        <v>71.64957270095634</v>
      </c>
      <c r="G51" s="29">
        <f t="shared" si="5"/>
        <v>87.30554838127017</v>
      </c>
      <c r="H51" s="14">
        <f t="shared" si="5"/>
        <v>114.7035058218194</v>
      </c>
      <c r="K51" s="37"/>
      <c r="L51" s="37"/>
      <c r="M51" s="37"/>
      <c r="N51" s="37"/>
      <c r="O51" s="37"/>
      <c r="P51" s="37"/>
      <c r="Q51" s="37"/>
      <c r="R51" s="37"/>
      <c r="S51" s="37"/>
    </row>
    <row r="52" spans="1:19" ht="12.75">
      <c r="A52" s="13">
        <v>23.5</v>
      </c>
      <c r="B52" s="14">
        <f t="shared" si="2"/>
        <v>19.10877654632457</v>
      </c>
      <c r="C52" s="29">
        <f t="shared" si="3"/>
        <v>41.5437906233957</v>
      </c>
      <c r="D52" s="14">
        <f t="shared" si="5"/>
        <v>49.60584973913327</v>
      </c>
      <c r="E52" s="29">
        <f t="shared" si="5"/>
        <v>57.667908854870845</v>
      </c>
      <c r="F52" s="14">
        <f t="shared" si="5"/>
        <v>73.79202708634598</v>
      </c>
      <c r="G52" s="29">
        <f t="shared" si="5"/>
        <v>89.91614531782112</v>
      </c>
      <c r="H52" s="14">
        <f t="shared" si="5"/>
        <v>118.13335222290262</v>
      </c>
      <c r="K52" s="37"/>
      <c r="L52" s="37"/>
      <c r="M52" s="37"/>
      <c r="N52" s="37"/>
      <c r="O52" s="37"/>
      <c r="P52" s="37"/>
      <c r="Q52" s="37"/>
      <c r="R52" s="37"/>
      <c r="S52" s="37"/>
    </row>
    <row r="53" spans="1:19" ht="12.75">
      <c r="A53" s="13">
        <v>24</v>
      </c>
      <c r="B53" s="14">
        <f t="shared" si="2"/>
        <v>19.59769241923945</v>
      </c>
      <c r="C53" s="29">
        <f t="shared" si="3"/>
        <v>42.75949334393528</v>
      </c>
      <c r="D53" s="14">
        <f t="shared" si="5"/>
        <v>51.05747381044708</v>
      </c>
      <c r="E53" s="29">
        <f t="shared" si="5"/>
        <v>59.35545427695888</v>
      </c>
      <c r="F53" s="14">
        <f t="shared" si="5"/>
        <v>75.95141520998247</v>
      </c>
      <c r="G53" s="29">
        <f t="shared" si="5"/>
        <v>92.54737614300605</v>
      </c>
      <c r="H53" s="14">
        <f t="shared" si="5"/>
        <v>121.59030777579733</v>
      </c>
      <c r="K53" s="37"/>
      <c r="L53" s="37"/>
      <c r="M53" s="37"/>
      <c r="N53" s="37"/>
      <c r="O53" s="37"/>
      <c r="P53" s="37"/>
      <c r="Q53" s="37"/>
      <c r="R53" s="37"/>
      <c r="S53" s="37"/>
    </row>
    <row r="54" spans="1:19" ht="12.75">
      <c r="A54" s="13">
        <v>24.5</v>
      </c>
      <c r="B54" s="14">
        <f t="shared" si="2"/>
        <v>20.088649824788668</v>
      </c>
      <c r="C54" s="29">
        <f t="shared" si="3"/>
        <v>43.98460387364612</v>
      </c>
      <c r="D54" s="14">
        <f t="shared" si="5"/>
        <v>52.52033138648255</v>
      </c>
      <c r="E54" s="29">
        <f t="shared" si="5"/>
        <v>61.05605889931899</v>
      </c>
      <c r="F54" s="14">
        <f t="shared" si="5"/>
        <v>78.12751392499185</v>
      </c>
      <c r="G54" s="29">
        <f t="shared" si="5"/>
        <v>95.1989689506647</v>
      </c>
      <c r="H54" s="14">
        <f t="shared" si="5"/>
        <v>125.07401524559221</v>
      </c>
      <c r="K54" s="37"/>
      <c r="L54" s="37"/>
      <c r="M54" s="37"/>
      <c r="N54" s="37"/>
      <c r="O54" s="37"/>
      <c r="P54" s="37"/>
      <c r="Q54" s="37"/>
      <c r="R54" s="37"/>
      <c r="S54" s="37"/>
    </row>
    <row r="55" spans="1:19" ht="12.75">
      <c r="A55" s="13">
        <v>25</v>
      </c>
      <c r="B55" s="14">
        <f t="shared" si="2"/>
        <v>20.581615359016318</v>
      </c>
      <c r="C55" s="29">
        <f t="shared" si="3"/>
        <v>45.219000780059275</v>
      </c>
      <c r="D55" s="14">
        <f t="shared" si="5"/>
        <v>53.99427746937798</v>
      </c>
      <c r="E55" s="29">
        <f t="shared" si="5"/>
        <v>62.769554158696685</v>
      </c>
      <c r="F55" s="14">
        <f t="shared" si="5"/>
        <v>80.32010753733408</v>
      </c>
      <c r="G55" s="29">
        <f t="shared" si="5"/>
        <v>97.87066091597148</v>
      </c>
      <c r="H55" s="14">
        <f t="shared" si="5"/>
        <v>128.58412932858695</v>
      </c>
      <c r="K55" s="37"/>
      <c r="L55" s="37"/>
      <c r="M55" s="37"/>
      <c r="N55" s="37"/>
      <c r="O55" s="37"/>
      <c r="P55" s="37"/>
      <c r="Q55" s="37"/>
      <c r="R55" s="37"/>
      <c r="S55" s="37"/>
    </row>
    <row r="56" spans="1:19" ht="12.75">
      <c r="A56" s="13">
        <v>25.5</v>
      </c>
      <c r="B56" s="14">
        <f t="shared" si="2"/>
        <v>21.07655682317198</v>
      </c>
      <c r="C56" s="29">
        <f t="shared" si="3"/>
        <v>46.4625666049519</v>
      </c>
      <c r="D56" s="14">
        <f t="shared" si="5"/>
        <v>55.47917180676675</v>
      </c>
      <c r="E56" s="29">
        <f t="shared" si="5"/>
        <v>64.4957770085816</v>
      </c>
      <c r="F56" s="14">
        <f t="shared" si="5"/>
        <v>82.5289874122113</v>
      </c>
      <c r="G56" s="29">
        <f t="shared" si="5"/>
        <v>100.56219781584097</v>
      </c>
      <c r="H56" s="14">
        <f t="shared" si="5"/>
        <v>132.12031602219295</v>
      </c>
      <c r="K56" s="37"/>
      <c r="L56" s="37"/>
      <c r="M56" s="37"/>
      <c r="N56" s="37"/>
      <c r="O56" s="37"/>
      <c r="P56" s="37"/>
      <c r="Q56" s="37"/>
      <c r="R56" s="37"/>
      <c r="S56" s="37"/>
    </row>
    <row r="57" spans="1:8" ht="12.75">
      <c r="A57" s="13">
        <v>26</v>
      </c>
      <c r="B57" s="14">
        <f t="shared" si="2"/>
        <v>21.573443157394184</v>
      </c>
      <c r="C57" s="29">
        <f t="shared" si="3"/>
        <v>47.715187658596015</v>
      </c>
      <c r="D57" s="14">
        <f t="shared" si="5"/>
        <v>56.97487864609767</v>
      </c>
      <c r="E57" s="29">
        <f t="shared" si="5"/>
        <v>66.23456963359934</v>
      </c>
      <c r="F57" s="14">
        <f t="shared" si="5"/>
        <v>84.75395160860263</v>
      </c>
      <c r="G57" s="29">
        <f t="shared" si="5"/>
        <v>103.27333358360593</v>
      </c>
      <c r="H57" s="14">
        <f t="shared" si="5"/>
        <v>135.6822520398617</v>
      </c>
    </row>
    <row r="58" spans="1:8" ht="12.75">
      <c r="A58" s="13">
        <v>26.5</v>
      </c>
      <c r="B58" s="14">
        <f t="shared" si="2"/>
        <v>22.072244379251075</v>
      </c>
      <c r="C58" s="29">
        <f t="shared" si="3"/>
        <v>48.97675382842662</v>
      </c>
      <c r="D58" s="14">
        <f t="shared" si="5"/>
        <v>58.4812665061729</v>
      </c>
      <c r="E58" s="29">
        <f t="shared" si="5"/>
        <v>67.98577918391919</v>
      </c>
      <c r="F58" s="14">
        <f t="shared" si="5"/>
        <v>86.99480453941177</v>
      </c>
      <c r="G58" s="29">
        <f t="shared" si="5"/>
        <v>106.00382989490433</v>
      </c>
      <c r="H58" s="14">
        <f t="shared" si="5"/>
        <v>139.26962426701633</v>
      </c>
    </row>
    <row r="59" spans="1:8" ht="12.75">
      <c r="A59" s="13">
        <v>27</v>
      </c>
      <c r="B59" s="29">
        <f t="shared" si="2"/>
        <v>22.572931526697502</v>
      </c>
      <c r="C59" s="14">
        <f t="shared" si="3"/>
        <v>50.2471584008648</v>
      </c>
      <c r="D59" s="29">
        <f t="shared" si="5"/>
        <v>59.99820796439377</v>
      </c>
      <c r="E59" s="14">
        <f t="shared" si="5"/>
        <v>69.74925752792275</v>
      </c>
      <c r="F59" s="29">
        <f t="shared" si="5"/>
        <v>89.2513566549807</v>
      </c>
      <c r="G59" s="14">
        <f t="shared" si="5"/>
        <v>108.75345578203863</v>
      </c>
      <c r="H59" s="14">
        <f t="shared" si="5"/>
        <v>142.88212925439004</v>
      </c>
    </row>
    <row r="60" spans="1:8" ht="12.75">
      <c r="A60" s="13">
        <v>27.5</v>
      </c>
      <c r="B60" s="29">
        <f t="shared" si="2"/>
        <v>23.075476605054792</v>
      </c>
      <c r="C60" s="14">
        <f t="shared" si="3"/>
        <v>51.52629789516303</v>
      </c>
      <c r="D60" s="29">
        <f t="shared" si="5"/>
        <v>61.525579458361754</v>
      </c>
      <c r="E60" s="14">
        <f t="shared" si="5"/>
        <v>71.5248610215605</v>
      </c>
      <c r="F60" s="29">
        <f t="shared" si="5"/>
        <v>91.52342414795794</v>
      </c>
      <c r="G60" s="14">
        <f t="shared" si="5"/>
        <v>111.52198727435538</v>
      </c>
      <c r="H60" s="14">
        <f t="shared" si="5"/>
        <v>146.51947274555093</v>
      </c>
    </row>
    <row r="61" spans="1:8" ht="12.75">
      <c r="A61" s="13">
        <v>28</v>
      </c>
      <c r="B61" s="29">
        <f t="shared" si="2"/>
        <v>23.579852537661576</v>
      </c>
      <c r="C61" s="14">
        <f t="shared" si="3"/>
        <v>52.814071908257525</v>
      </c>
      <c r="D61" s="29">
        <f t="shared" si="5"/>
        <v>63.06326110062266</v>
      </c>
      <c r="E61" s="14">
        <f t="shared" si="5"/>
        <v>73.3124502929878</v>
      </c>
      <c r="F61" s="29">
        <f t="shared" si="5"/>
        <v>93.81082867771806</v>
      </c>
      <c r="G61" s="14">
        <f t="shared" si="5"/>
        <v>114.30920706244831</v>
      </c>
      <c r="H61" s="14">
        <f t="shared" si="5"/>
        <v>150.1813692357263</v>
      </c>
    </row>
    <row r="62" spans="1:8" ht="12.75">
      <c r="A62" s="13">
        <v>28.5</v>
      </c>
      <c r="B62" s="29">
        <f t="shared" si="2"/>
        <v>24.086033119880355</v>
      </c>
      <c r="C62" s="14">
        <f t="shared" si="3"/>
        <v>54.11038296971386</v>
      </c>
      <c r="D62" s="29">
        <f t="shared" si="5"/>
        <v>64.61113650546271</v>
      </c>
      <c r="E62" s="14">
        <f t="shared" si="5"/>
        <v>75.11189004121158</v>
      </c>
      <c r="F62" s="29">
        <f t="shared" si="5"/>
        <v>96.1133971127093</v>
      </c>
      <c r="G62" s="14">
        <f t="shared" si="5"/>
        <v>117.11490418420699</v>
      </c>
      <c r="H62" s="14">
        <f t="shared" si="5"/>
        <v>153.867541559328</v>
      </c>
    </row>
    <row r="63" spans="1:8" ht="12.75">
      <c r="A63" s="13">
        <v>29</v>
      </c>
      <c r="B63" s="29">
        <f aca="true" t="shared" si="6" ref="B63:B75">IF(A63&lt;=0.44*B$3,0.02*(B$3-0.437*A63)*A63^1.48,0.027*B$3*A63^1.2)</f>
        <v>24.593992976176438</v>
      </c>
      <c r="C63" s="14">
        <f aca="true" t="shared" si="7" ref="C63:C75">IF($A63&lt;=0.27*C$3,0.02*(C$3-0.74*$A63)*$A63^1.48,0.021*C$3*$A63^1.37)</f>
        <v>55.415136405942455</v>
      </c>
      <c r="D63" s="29">
        <f t="shared" si="5"/>
        <v>66.1690926267735</v>
      </c>
      <c r="E63" s="14">
        <f t="shared" si="5"/>
        <v>76.92304884760458</v>
      </c>
      <c r="F63" s="29">
        <f t="shared" si="5"/>
        <v>98.4309612892667</v>
      </c>
      <c r="G63" s="14">
        <f t="shared" si="5"/>
        <v>119.9388737309288</v>
      </c>
      <c r="H63" s="14">
        <f t="shared" si="5"/>
        <v>157.57772050383753</v>
      </c>
    </row>
    <row r="64" spans="1:8" ht="12.75">
      <c r="A64" s="13">
        <v>29.5</v>
      </c>
      <c r="B64" s="29">
        <f t="shared" si="6"/>
        <v>25.103707520014556</v>
      </c>
      <c r="C64" s="14">
        <f t="shared" si="7"/>
        <v>56.72824021294294</v>
      </c>
      <c r="D64" s="29">
        <f t="shared" si="5"/>
        <v>67.7370196061009</v>
      </c>
      <c r="E64" s="14">
        <f t="shared" si="5"/>
        <v>78.74579899925887</v>
      </c>
      <c r="F64" s="29">
        <f t="shared" si="5"/>
        <v>100.76335778557477</v>
      </c>
      <c r="G64" s="14">
        <f t="shared" si="5"/>
        <v>122.78091657189067</v>
      </c>
      <c r="H64" s="14">
        <f t="shared" si="5"/>
        <v>161.3116444479435</v>
      </c>
    </row>
    <row r="65" spans="1:8" ht="12.75">
      <c r="A65" s="13">
        <v>30</v>
      </c>
      <c r="B65" s="29">
        <f t="shared" si="6"/>
        <v>25.61515291634366</v>
      </c>
      <c r="C65" s="14">
        <f t="shared" si="7"/>
        <v>58.04960493690383</v>
      </c>
      <c r="D65" s="29">
        <f t="shared" si="5"/>
        <v>69.31481063007361</v>
      </c>
      <c r="E65" s="14">
        <f t="shared" si="5"/>
        <v>80.58001632324338</v>
      </c>
      <c r="F65" s="29">
        <f t="shared" si="5"/>
        <v>103.11042770958294</v>
      </c>
      <c r="G65" s="14">
        <f t="shared" si="5"/>
        <v>125.64083909592246</v>
      </c>
      <c r="H65" s="14">
        <f t="shared" si="5"/>
        <v>165.06905902201666</v>
      </c>
    </row>
    <row r="66" spans="1:8" ht="12.75">
      <c r="A66" s="13">
        <v>30.5</v>
      </c>
      <c r="B66" s="29">
        <f t="shared" si="6"/>
        <v>26.128306046462026</v>
      </c>
      <c r="C66" s="14">
        <f t="shared" si="7"/>
        <v>59.37914356205065</v>
      </c>
      <c r="D66" s="29">
        <f t="shared" si="5"/>
        <v>70.90236179648703</v>
      </c>
      <c r="E66" s="14">
        <f t="shared" si="5"/>
        <v>82.42558003092341</v>
      </c>
      <c r="F66" s="29">
        <f t="shared" si="5"/>
        <v>105.47201649979617</v>
      </c>
      <c r="G66" s="14">
        <f t="shared" si="5"/>
        <v>128.5184529686689</v>
      </c>
      <c r="H66" s="14">
        <f t="shared" si="5"/>
        <v>168.84971678919624</v>
      </c>
    </row>
    <row r="67" spans="1:8" ht="12.75">
      <c r="A67" s="13">
        <v>31</v>
      </c>
      <c r="B67" s="29">
        <f t="shared" si="6"/>
        <v>26.643144475075346</v>
      </c>
      <c r="C67" s="14">
        <f t="shared" si="7"/>
        <v>60.71677140518984</v>
      </c>
      <c r="D67" s="29">
        <f t="shared" si="5"/>
        <v>72.49957198838212</v>
      </c>
      <c r="E67" s="14">
        <f t="shared" si="5"/>
        <v>84.28237257157441</v>
      </c>
      <c r="F67" s="29">
        <f t="shared" si="5"/>
        <v>107.84797373795898</v>
      </c>
      <c r="G67" s="14">
        <f t="shared" si="5"/>
        <v>131.41357490434353</v>
      </c>
      <c r="H67" s="14">
        <f t="shared" si="5"/>
        <v>172.65337694551653</v>
      </c>
    </row>
    <row r="68" spans="1:8" ht="12.75">
      <c r="A68" s="13">
        <v>31.5</v>
      </c>
      <c r="B68" s="29">
        <f t="shared" si="6"/>
        <v>27.15964641937753</v>
      </c>
      <c r="C68" s="14">
        <f t="shared" si="7"/>
        <v>62.06240601644712</v>
      </c>
      <c r="D68" s="29">
        <f t="shared" si="5"/>
        <v>74.10634275552088</v>
      </c>
      <c r="E68" s="14">
        <f t="shared" si="5"/>
        <v>86.15027949459467</v>
      </c>
      <c r="F68" s="29">
        <f t="shared" si="5"/>
        <v>110.2381529727422</v>
      </c>
      <c r="G68" s="14">
        <f t="shared" si="5"/>
        <v>134.3260264508897</v>
      </c>
      <c r="H68" s="14">
        <f t="shared" si="5"/>
        <v>176.4798050376479</v>
      </c>
    </row>
    <row r="69" spans="1:8" ht="12.75">
      <c r="A69" s="13">
        <v>32</v>
      </c>
      <c r="B69" s="29">
        <f t="shared" si="6"/>
        <v>27.67779071999999</v>
      </c>
      <c r="C69" s="14">
        <f t="shared" si="7"/>
        <v>63.41596708574329</v>
      </c>
      <c r="D69" s="29">
        <f t="shared" si="5"/>
        <v>75.72257820271268</v>
      </c>
      <c r="E69" s="14">
        <f t="shared" si="5"/>
        <v>88.02918931968209</v>
      </c>
      <c r="F69" s="29">
        <f t="shared" si="5"/>
        <v>112.64241155362087</v>
      </c>
      <c r="G69" s="14">
        <f t="shared" si="5"/>
        <v>137.25563378755965</v>
      </c>
      <c r="H69" s="14">
        <f t="shared" si="5"/>
        <v>180.32877269695254</v>
      </c>
    </row>
    <row r="70" spans="1:8" ht="12.75">
      <c r="A70" s="13">
        <v>32.5</v>
      </c>
      <c r="B70" s="29">
        <f t="shared" si="6"/>
        <v>28.197556813688642</v>
      </c>
      <c r="C70" s="14">
        <f t="shared" si="7"/>
        <v>64.77737635459108</v>
      </c>
      <c r="D70" s="29">
        <f t="shared" si="5"/>
        <v>77.34818488449426</v>
      </c>
      <c r="E70" s="14">
        <f t="shared" si="5"/>
        <v>89.91899341439745</v>
      </c>
      <c r="F70" s="29">
        <f t="shared" si="5"/>
        <v>115.06061047420381</v>
      </c>
      <c r="G70" s="14">
        <f t="shared" si="5"/>
        <v>140.20222753401015</v>
      </c>
      <c r="H70" s="14">
        <f t="shared" si="5"/>
        <v>184.2000573886713</v>
      </c>
    </row>
    <row r="71" spans="1:8" ht="12.75">
      <c r="A71" s="13">
        <v>33</v>
      </c>
      <c r="B71" s="29">
        <f t="shared" si="6"/>
        <v>28.718924707581298</v>
      </c>
      <c r="C71" s="14">
        <f t="shared" si="7"/>
        <v>66.14655753283344</v>
      </c>
      <c r="D71" s="29">
        <f t="shared" si="5"/>
        <v>78.9830717057101</v>
      </c>
      <c r="E71" s="14">
        <f t="shared" si="5"/>
        <v>91.81958587858678</v>
      </c>
      <c r="F71" s="29">
        <f t="shared" si="5"/>
        <v>117.49261422434012</v>
      </c>
      <c r="G71" s="14">
        <f t="shared" si="5"/>
        <v>143.1656425700934</v>
      </c>
      <c r="H71" s="14">
        <f t="shared" si="5"/>
        <v>188.09344217516175</v>
      </c>
    </row>
    <row r="72" spans="1:8" ht="12.75">
      <c r="A72" s="13">
        <v>33.5</v>
      </c>
      <c r="B72" s="29">
        <f t="shared" si="6"/>
        <v>29.24187495496858</v>
      </c>
      <c r="C72" s="14">
        <f t="shared" si="7"/>
        <v>67.5234362199745</v>
      </c>
      <c r="D72" s="29">
        <f t="shared" si="5"/>
        <v>80.62714982757677</v>
      </c>
      <c r="E72" s="14">
        <f t="shared" si="5"/>
        <v>93.73086343517905</v>
      </c>
      <c r="F72" s="29">
        <f t="shared" si="5"/>
        <v>119.93829065038359</v>
      </c>
      <c r="G72" s="14">
        <f t="shared" si="5"/>
        <v>146.14571786558813</v>
      </c>
      <c r="H72" s="14">
        <f t="shared" si="5"/>
        <v>192.00871549219607</v>
      </c>
    </row>
    <row r="73" spans="1:8" ht="12.75">
      <c r="A73" s="13">
        <v>34</v>
      </c>
      <c r="B73" s="29">
        <f t="shared" si="6"/>
        <v>29.766388632431706</v>
      </c>
      <c r="C73" s="14">
        <f t="shared" si="7"/>
        <v>68.90793983078602</v>
      </c>
      <c r="D73" s="29">
        <f t="shared" si="5"/>
        <v>82.2803325788524</v>
      </c>
      <c r="E73" s="14">
        <f t="shared" si="5"/>
        <v>95.65272532691877</v>
      </c>
      <c r="F73" s="29">
        <f aca="true" t="shared" si="8" ref="D73:H75">IF($A73&lt;=0.27*F$3,0.02*(F$3-0.74*$A73)*$A73^1.48,0.021*F$3*$A73^1.37)</f>
        <v>122.39751082305152</v>
      </c>
      <c r="G73" s="14">
        <f t="shared" si="8"/>
        <v>149.14229631918425</v>
      </c>
      <c r="H73" s="14">
        <f t="shared" si="5"/>
        <v>195.94567093741657</v>
      </c>
    </row>
    <row r="74" spans="1:8" ht="12.75">
      <c r="A74" s="13">
        <v>34.5</v>
      </c>
      <c r="B74" s="29">
        <f t="shared" si="6"/>
        <v>30.29244731826038</v>
      </c>
      <c r="C74" s="14">
        <f t="shared" si="7"/>
        <v>70.29999752489633</v>
      </c>
      <c r="D74" s="29">
        <f t="shared" si="8"/>
        <v>83.94253537176152</v>
      </c>
      <c r="E74" s="14">
        <f t="shared" si="8"/>
        <v>97.58507321862672</v>
      </c>
      <c r="F74" s="29">
        <f t="shared" si="8"/>
        <v>124.8701489123571</v>
      </c>
      <c r="G74" s="14">
        <f t="shared" si="8"/>
        <v>152.15522460608747</v>
      </c>
      <c r="H74" s="14">
        <f t="shared" si="8"/>
        <v>199.90410707011563</v>
      </c>
    </row>
    <row r="75" spans="1:8" ht="12.75">
      <c r="A75" s="13">
        <v>35</v>
      </c>
      <c r="B75" s="29">
        <f t="shared" si="6"/>
        <v>30.820033072060802</v>
      </c>
      <c r="C75" s="14">
        <f t="shared" si="7"/>
        <v>71.6995401400943</v>
      </c>
      <c r="D75" s="29">
        <f t="shared" si="8"/>
        <v>85.61367562235596</v>
      </c>
      <c r="E75" s="14">
        <f t="shared" si="8"/>
        <v>99.52781110461763</v>
      </c>
      <c r="F75" s="29">
        <f t="shared" si="8"/>
        <v>127.35608206914092</v>
      </c>
      <c r="G75" s="14">
        <f t="shared" si="8"/>
        <v>155.18435303366422</v>
      </c>
      <c r="H75" s="14">
        <f t="shared" si="8"/>
        <v>203.88382722158002</v>
      </c>
    </row>
  </sheetData>
  <mergeCells count="4">
    <mergeCell ref="K37:S37"/>
    <mergeCell ref="L32:M32"/>
    <mergeCell ref="L35:M35"/>
    <mergeCell ref="L31:M31"/>
  </mergeCells>
  <printOptions/>
  <pageMargins left="0.75" right="0.75" top="1" bottom="1" header="0.5" footer="0.5"/>
  <pageSetup horizontalDpi="600" verticalDpi="600" orientation="portrait" r:id="rId5"/>
  <drawing r:id="rId4"/>
  <legacyDrawing r:id="rId3"/>
  <oleObjects>
    <oleObject progId="Equation.3" shapeId="501874" r:id="rId1"/>
    <oleObject progId="Equation.3" shapeId="501875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workbookViewId="0" topLeftCell="A1">
      <selection activeCell="N35" sqref="N35"/>
    </sheetView>
  </sheetViews>
  <sheetFormatPr defaultColWidth="9.140625" defaultRowHeight="12.75"/>
  <cols>
    <col min="1" max="1" width="17.28125" style="34" customWidth="1"/>
    <col min="2" max="5" width="11.57421875" style="2" customWidth="1"/>
    <col min="6" max="7" width="11.57421875" style="3" customWidth="1"/>
    <col min="8" max="8" width="11.57421875" style="2" customWidth="1"/>
    <col min="12" max="12" width="9.28125" style="0" bestFit="1" customWidth="1"/>
    <col min="14" max="18" width="9.28125" style="0" bestFit="1" customWidth="1"/>
    <col min="19" max="19" width="9.8515625" style="0" bestFit="1" customWidth="1"/>
  </cols>
  <sheetData>
    <row r="1" spans="1:8" ht="13.5" thickBot="1">
      <c r="A1" s="30"/>
      <c r="B1" s="2">
        <v>6</v>
      </c>
      <c r="C1" s="2">
        <v>8</v>
      </c>
      <c r="D1" s="2">
        <v>10</v>
      </c>
      <c r="E1" s="2">
        <v>12</v>
      </c>
      <c r="F1" s="3">
        <v>15</v>
      </c>
      <c r="G1" s="3">
        <v>18</v>
      </c>
      <c r="H1" s="2">
        <v>24</v>
      </c>
    </row>
    <row r="2" spans="1:8" ht="17.25" thickBot="1" thickTop="1">
      <c r="A2" s="31" t="s">
        <v>0</v>
      </c>
      <c r="B2" s="5" t="s">
        <v>12</v>
      </c>
      <c r="C2" s="5" t="s">
        <v>15</v>
      </c>
      <c r="D2" s="5" t="s">
        <v>16</v>
      </c>
      <c r="E2" s="5" t="s">
        <v>17</v>
      </c>
      <c r="F2" s="5" t="s">
        <v>18</v>
      </c>
      <c r="G2" s="5" t="s">
        <v>19</v>
      </c>
      <c r="H2" s="5" t="s">
        <v>20</v>
      </c>
    </row>
    <row r="3" spans="1:10" ht="14.25" thickBot="1" thickTop="1">
      <c r="A3" s="7" t="s">
        <v>21</v>
      </c>
      <c r="B3" s="7">
        <v>6.306</v>
      </c>
      <c r="C3" s="7">
        <v>10.306</v>
      </c>
      <c r="D3" s="7">
        <v>12.306</v>
      </c>
      <c r="E3" s="7">
        <v>14.306000000000001</v>
      </c>
      <c r="F3" s="7">
        <v>18.306</v>
      </c>
      <c r="G3" s="7">
        <v>22.306</v>
      </c>
      <c r="H3" s="7">
        <v>29.306</v>
      </c>
      <c r="J3" s="26"/>
    </row>
    <row r="4" spans="1:8" ht="17.25" thickBot="1" thickTop="1">
      <c r="A4" s="32" t="s">
        <v>13</v>
      </c>
      <c r="B4" s="9"/>
      <c r="C4" s="9"/>
      <c r="D4" s="10" t="s">
        <v>14</v>
      </c>
      <c r="E4" s="9"/>
      <c r="F4" s="11"/>
      <c r="G4" s="11"/>
      <c r="H4" s="12"/>
    </row>
    <row r="5" spans="1:8" ht="13.5" thickTop="1">
      <c r="A5" s="33">
        <v>0</v>
      </c>
      <c r="B5" s="35">
        <v>0</v>
      </c>
      <c r="C5" s="36">
        <v>0</v>
      </c>
      <c r="D5" s="35">
        <v>0</v>
      </c>
      <c r="E5" s="36">
        <v>0</v>
      </c>
      <c r="F5" s="35">
        <v>0</v>
      </c>
      <c r="G5" s="36">
        <v>0</v>
      </c>
      <c r="H5" s="35">
        <v>0</v>
      </c>
    </row>
    <row r="6" spans="1:8" ht="12.75">
      <c r="A6" s="33">
        <v>0.19685039370078738</v>
      </c>
      <c r="B6" s="35">
        <v>1.7953838762017276</v>
      </c>
      <c r="C6" s="36">
        <v>2.932759358358215</v>
      </c>
      <c r="D6" s="35">
        <v>3.5100554016569068</v>
      </c>
      <c r="E6" s="36">
        <v>4.0873514449556</v>
      </c>
      <c r="F6" s="35">
        <v>5.241943531552984</v>
      </c>
      <c r="G6" s="36">
        <v>6.396535618150367</v>
      </c>
      <c r="H6" s="35">
        <v>8.417071769695788</v>
      </c>
    </row>
    <row r="7" spans="1:8" ht="12.75">
      <c r="A7" s="33">
        <v>0.39370078740157477</v>
      </c>
      <c r="B7" s="35">
        <v>4.93893608</v>
      </c>
      <c r="C7" s="36">
        <v>8.06360508</v>
      </c>
      <c r="D7" s="35">
        <v>9.67396508</v>
      </c>
      <c r="E7" s="36">
        <v>11.28432508</v>
      </c>
      <c r="F7" s="35">
        <v>14.50504508</v>
      </c>
      <c r="G7" s="36">
        <v>17.72576508</v>
      </c>
      <c r="H7" s="35">
        <v>23.362025080000002</v>
      </c>
    </row>
    <row r="8" spans="1:8" ht="12.75">
      <c r="A8" s="33">
        <v>0.5905511811023622</v>
      </c>
      <c r="B8" s="35">
        <v>8.873904201180874</v>
      </c>
      <c r="C8" s="36">
        <v>14.48040953355604</v>
      </c>
      <c r="D8" s="35">
        <v>17.41493604826068</v>
      </c>
      <c r="E8" s="36">
        <v>20.34946256296532</v>
      </c>
      <c r="F8" s="35">
        <v>26.2185155923746</v>
      </c>
      <c r="G8" s="36">
        <v>32.08756862178388</v>
      </c>
      <c r="H8" s="35">
        <v>42.35841142325011</v>
      </c>
    </row>
    <row r="9" spans="1:8" ht="12.75">
      <c r="A9" s="33">
        <v>0.7874015748031495</v>
      </c>
      <c r="B9" s="35">
        <v>13.390674741467288</v>
      </c>
      <c r="C9" s="36">
        <v>21.838966288056955</v>
      </c>
      <c r="D9" s="35">
        <v>26.33104510914503</v>
      </c>
      <c r="E9" s="36">
        <v>30.823123930233116</v>
      </c>
      <c r="F9" s="35">
        <v>39.80728157240928</v>
      </c>
      <c r="G9" s="36">
        <v>48.79143921458543</v>
      </c>
      <c r="H9" s="35">
        <v>64.5137150883937</v>
      </c>
    </row>
    <row r="10" spans="1:8" ht="12.75">
      <c r="A10" s="33">
        <v>0.984251968503937</v>
      </c>
      <c r="B10" s="35">
        <v>18.361884412286297</v>
      </c>
      <c r="C10" s="36">
        <v>29.929765540300707</v>
      </c>
      <c r="D10" s="35">
        <v>36.179681640307436</v>
      </c>
      <c r="E10" s="36">
        <v>42.429597740314165</v>
      </c>
      <c r="F10" s="35">
        <v>54.92942994032762</v>
      </c>
      <c r="G10" s="36">
        <v>67.42926214034107</v>
      </c>
      <c r="H10" s="35">
        <v>89.30396849036461</v>
      </c>
    </row>
    <row r="11" spans="1:8" ht="12.75">
      <c r="A11" s="33">
        <v>1.1811023622047243</v>
      </c>
      <c r="B11" s="35">
        <v>23.69738194620214</v>
      </c>
      <c r="C11" s="36">
        <v>38.60428407647582</v>
      </c>
      <c r="D11" s="35">
        <v>46.79010861671907</v>
      </c>
      <c r="E11" s="36">
        <v>54.97593315696232</v>
      </c>
      <c r="F11" s="35">
        <v>71.34758223744882</v>
      </c>
      <c r="G11" s="36">
        <v>87.71923131793532</v>
      </c>
      <c r="H11" s="35">
        <v>116.36961720878668</v>
      </c>
    </row>
    <row r="12" spans="1:8" ht="12.75">
      <c r="A12" s="33">
        <v>1.3779527559055118</v>
      </c>
      <c r="B12" s="35">
        <v>29.327875992819706</v>
      </c>
      <c r="C12" s="36">
        <v>47.74820984728305</v>
      </c>
      <c r="D12" s="35">
        <v>58.03177443662025</v>
      </c>
      <c r="E12" s="36">
        <v>68.31533902595746</v>
      </c>
      <c r="F12" s="35">
        <v>88.88246820463185</v>
      </c>
      <c r="G12" s="36">
        <v>109.44959738330621</v>
      </c>
      <c r="H12" s="35">
        <v>145.4420734459864</v>
      </c>
    </row>
    <row r="13" spans="1:8" ht="12.75">
      <c r="A13" s="33">
        <v>1.574803149606299</v>
      </c>
      <c r="B13" s="35">
        <v>35.19726289227849</v>
      </c>
      <c r="C13" s="36">
        <v>57.268873458791326</v>
      </c>
      <c r="D13" s="35">
        <v>69.79947042771013</v>
      </c>
      <c r="E13" s="36">
        <v>82.3300673966289</v>
      </c>
      <c r="F13" s="35">
        <v>107.39126133446649</v>
      </c>
      <c r="G13" s="36">
        <v>132.45245527230404</v>
      </c>
      <c r="H13" s="35">
        <v>176.30954466351983</v>
      </c>
    </row>
    <row r="14" spans="1:8" ht="12.75">
      <c r="A14" s="33">
        <v>1.7716535433070866</v>
      </c>
      <c r="B14" s="35">
        <v>41.25845681874384</v>
      </c>
      <c r="C14" s="36">
        <v>67.08841420220408</v>
      </c>
      <c r="D14" s="35">
        <v>82.0052769894465</v>
      </c>
      <c r="E14" s="36">
        <v>96.92213977668895</v>
      </c>
      <c r="F14" s="35">
        <v>126.75586535117382</v>
      </c>
      <c r="G14" s="36">
        <v>156.58959092565868</v>
      </c>
      <c r="H14" s="35">
        <v>208.79861068100718</v>
      </c>
    </row>
    <row r="15" spans="1:8" ht="12.75">
      <c r="A15" s="33">
        <v>1.968503937007874</v>
      </c>
      <c r="B15" s="35">
        <v>47.47089111685737</v>
      </c>
      <c r="C15" s="36">
        <v>77.1396832796041</v>
      </c>
      <c r="D15" s="35">
        <v>94.57374507101571</v>
      </c>
      <c r="E15" s="36">
        <v>112.00780686242733</v>
      </c>
      <c r="F15" s="35">
        <v>146.87593044525056</v>
      </c>
      <c r="G15" s="36">
        <v>181.74405402807378</v>
      </c>
      <c r="H15" s="35">
        <v>242.76327029801448</v>
      </c>
    </row>
    <row r="16" spans="1:8" ht="12.75">
      <c r="A16" s="33">
        <v>2.1653543307086616</v>
      </c>
      <c r="B16" s="35">
        <v>53.79891223397765</v>
      </c>
      <c r="C16" s="36">
        <v>87.36360944865115</v>
      </c>
      <c r="D16" s="35">
        <v>107.43880363838936</v>
      </c>
      <c r="E16" s="36">
        <v>127.51399782812757</v>
      </c>
      <c r="F16" s="35">
        <v>167.66438620760397</v>
      </c>
      <c r="G16" s="36">
        <v>207.81477458708034</v>
      </c>
      <c r="H16" s="35">
        <v>278.0779542511641</v>
      </c>
    </row>
    <row r="17" spans="1:8" ht="12.75">
      <c r="A17" s="33">
        <v>2.3622047244094486</v>
      </c>
      <c r="B17" s="35">
        <v>60.210691085051415</v>
      </c>
      <c r="C17" s="36">
        <v>97.70741268402976</v>
      </c>
      <c r="D17" s="35">
        <v>120.54166654674972</v>
      </c>
      <c r="E17" s="36">
        <v>143.37592040946973</v>
      </c>
      <c r="F17" s="35">
        <v>189.04442813490968</v>
      </c>
      <c r="G17" s="36">
        <v>234.71293586034963</v>
      </c>
      <c r="H17" s="35">
        <v>314.6328243798696</v>
      </c>
    </row>
    <row r="18" spans="1:8" ht="12.75">
      <c r="A18" s="33">
        <v>2.559055118110236</v>
      </c>
      <c r="B18" s="35">
        <v>66.6774537291407</v>
      </c>
      <c r="C18" s="36">
        <v>108.12334131351489</v>
      </c>
      <c r="D18" s="35">
        <v>133.82935546754956</v>
      </c>
      <c r="E18" s="36">
        <v>159.5353696215842</v>
      </c>
      <c r="F18" s="35">
        <v>210.94739792965356</v>
      </c>
      <c r="G18" s="36">
        <v>262.3594262377229</v>
      </c>
      <c r="H18" s="35">
        <v>352.3304757768442</v>
      </c>
    </row>
    <row r="19" spans="1:8" ht="12.75">
      <c r="A19" s="33">
        <v>2.7559055118110236</v>
      </c>
      <c r="B19" s="35">
        <v>73.17291909006543</v>
      </c>
      <c r="C19" s="36">
        <v>118.56774867842277</v>
      </c>
      <c r="D19" s="35">
        <v>147.25362183538954</v>
      </c>
      <c r="E19" s="36">
        <v>175.93949499235626</v>
      </c>
      <c r="F19" s="35">
        <v>233.3112413062897</v>
      </c>
      <c r="G19" s="36">
        <v>290.6829876202231</v>
      </c>
      <c r="H19" s="35">
        <v>391.08354366960657</v>
      </c>
    </row>
    <row r="20" spans="1:8" ht="12.75">
      <c r="A20" s="33">
        <v>2.952755905511811</v>
      </c>
      <c r="B20" s="35">
        <v>76.92264866495469</v>
      </c>
      <c r="C20" s="36">
        <v>137.72295958965293</v>
      </c>
      <c r="D20" s="35">
        <v>160.7701378463254</v>
      </c>
      <c r="E20" s="36">
        <v>192.53987665373276</v>
      </c>
      <c r="F20" s="35">
        <v>256.0793542685474</v>
      </c>
      <c r="G20" s="36">
        <v>319.618831883362</v>
      </c>
      <c r="H20" s="35">
        <v>430.8129177092875</v>
      </c>
    </row>
    <row r="21" spans="1:8" ht="12.75">
      <c r="A21" s="33">
        <v>3.149606299212598</v>
      </c>
      <c r="B21" s="36">
        <v>83.11677772644768</v>
      </c>
      <c r="C21" s="35">
        <v>150.45467892127263</v>
      </c>
      <c r="D21" s="36">
        <v>174.33787502683094</v>
      </c>
      <c r="E21" s="35">
        <v>209.29181654280907</v>
      </c>
      <c r="F21" s="36">
        <v>279.1996995747653</v>
      </c>
      <c r="G21" s="35">
        <v>349.1075826067215</v>
      </c>
      <c r="H21" s="36">
        <v>471.4463779126449</v>
      </c>
    </row>
    <row r="22" spans="1:8" ht="12.75">
      <c r="A22" s="33">
        <v>3.3464566929133857</v>
      </c>
      <c r="B22" s="36">
        <v>89.38886534368902</v>
      </c>
      <c r="C22" s="35">
        <v>163.48440998068503</v>
      </c>
      <c r="D22" s="36">
        <v>195.21047440542497</v>
      </c>
      <c r="E22" s="35">
        <v>226.15378369913324</v>
      </c>
      <c r="F22" s="36">
        <v>302.6241164945312</v>
      </c>
      <c r="G22" s="35">
        <v>379.0944492899291</v>
      </c>
      <c r="H22" s="36">
        <v>512.9175316818756</v>
      </c>
    </row>
    <row r="23" spans="1:8" ht="12.75">
      <c r="A23" s="33">
        <v>3.543307086614173</v>
      </c>
      <c r="B23" s="36">
        <v>95.73521678995975</v>
      </c>
      <c r="C23" s="35">
        <v>176.8009743029542</v>
      </c>
      <c r="D23" s="36">
        <v>211.11127399302873</v>
      </c>
      <c r="E23" s="35">
        <v>243.08697264245703</v>
      </c>
      <c r="F23" s="36">
        <v>326.30777221975484</v>
      </c>
      <c r="G23" s="35">
        <v>409.52857179705256</v>
      </c>
      <c r="H23" s="36">
        <v>555.1649710573237</v>
      </c>
    </row>
    <row r="24" spans="1:8" ht="12.75">
      <c r="A24" s="33">
        <v>3.7401574803149606</v>
      </c>
      <c r="B24" s="36">
        <v>102.15250950523108</v>
      </c>
      <c r="C24" s="35">
        <v>190.39421797008004</v>
      </c>
      <c r="D24" s="36">
        <v>227.34244579272317</v>
      </c>
      <c r="E24" s="35">
        <v>260.0549464812074</v>
      </c>
      <c r="F24" s="36">
        <v>350.20871927759043</v>
      </c>
      <c r="G24" s="35">
        <v>440.3624920739733</v>
      </c>
      <c r="H24" s="36">
        <v>598.1315944676436</v>
      </c>
    </row>
    <row r="25" spans="1:8" ht="12.75">
      <c r="A25" s="33">
        <v>3.937007874015748</v>
      </c>
      <c r="B25" s="36">
        <v>108.63773784338882</v>
      </c>
      <c r="C25" s="35">
        <v>204.25486808363559</v>
      </c>
      <c r="D25" s="36">
        <v>243.8929173915408</v>
      </c>
      <c r="E25" s="35">
        <v>283.530966699446</v>
      </c>
      <c r="F25" s="36">
        <v>374.28753372707666</v>
      </c>
      <c r="G25" s="35">
        <v>471.5517227764084</v>
      </c>
      <c r="H25" s="36">
        <v>641.7640536127391</v>
      </c>
    </row>
    <row r="26" spans="1:8" ht="12.75">
      <c r="A26" s="33">
        <v>4.133858267716535</v>
      </c>
      <c r="B26" s="36">
        <v>115.1881683964055</v>
      </c>
      <c r="C26" s="35">
        <v>218.37441559888356</v>
      </c>
      <c r="D26" s="36">
        <v>260.7525284649584</v>
      </c>
      <c r="E26" s="35">
        <v>303.13064133103325</v>
      </c>
      <c r="F26" s="36">
        <v>398.5070159200757</v>
      </c>
      <c r="G26" s="35">
        <v>503.05439088787523</v>
      </c>
      <c r="H26" s="36">
        <v>686.0122970815246</v>
      </c>
    </row>
    <row r="27" spans="1:8" ht="12.75">
      <c r="A27" s="33">
        <v>4.330708661417323</v>
      </c>
      <c r="B27" s="36">
        <v>121.80130345954566</v>
      </c>
      <c r="C27" s="35">
        <v>232.74501863950368</v>
      </c>
      <c r="D27" s="36">
        <v>277.91191532871454</v>
      </c>
      <c r="E27" s="35">
        <v>323.0788120179255</v>
      </c>
      <c r="F27" s="36">
        <v>422.831940414534</v>
      </c>
      <c r="G27" s="35">
        <v>534.8309402021013</v>
      </c>
      <c r="H27" s="36">
        <v>730.8291898303439</v>
      </c>
    </row>
    <row r="28" spans="1:8" ht="12.75">
      <c r="A28" s="33">
        <v>4.52755905511811</v>
      </c>
      <c r="B28" s="36">
        <v>128.47485084877584</v>
      </c>
      <c r="C28" s="35">
        <v>247.35942193465445</v>
      </c>
      <c r="D28" s="36">
        <v>295.36241474169003</v>
      </c>
      <c r="E28" s="35">
        <v>343.36540754872567</v>
      </c>
      <c r="F28" s="36">
        <v>447.228845000854</v>
      </c>
      <c r="G28" s="35">
        <v>566.8438806077755</v>
      </c>
      <c r="H28" s="36">
        <v>776.1701929198883</v>
      </c>
    </row>
    <row r="29" spans="1:8" ht="12.75">
      <c r="A29" s="33">
        <v>4.724409448818897</v>
      </c>
      <c r="B29" s="36">
        <v>135.20669873586917</v>
      </c>
      <c r="C29" s="35">
        <v>262.21088909870645</v>
      </c>
      <c r="D29" s="36">
        <v>313.0959830437301</v>
      </c>
      <c r="E29" s="35">
        <v>363.98107698875367</v>
      </c>
      <c r="F29" s="36">
        <v>471.66585121344633</v>
      </c>
      <c r="G29" s="35">
        <v>599.0575750169103</v>
      </c>
      <c r="H29" s="36">
        <v>821.9930916729719</v>
      </c>
    </row>
    <row r="30" spans="1:17" ht="12.75">
      <c r="A30" s="33">
        <v>4.921259842519685</v>
      </c>
      <c r="B30" s="36">
        <v>141.99489449136144</v>
      </c>
      <c r="C30" s="35">
        <v>277.2931452513611</v>
      </c>
      <c r="D30" s="36">
        <v>331.1051276405249</v>
      </c>
      <c r="E30" s="35">
        <v>384.9171100296888</v>
      </c>
      <c r="F30" s="36">
        <v>496.11251045287844</v>
      </c>
      <c r="G30" s="35">
        <v>631.4380568880302</v>
      </c>
      <c r="H30" s="36">
        <v>868.257763149546</v>
      </c>
      <c r="L30" s="19"/>
      <c r="M30" s="19"/>
      <c r="N30" s="27"/>
      <c r="O30" s="27"/>
      <c r="P30" s="27"/>
      <c r="Q30" s="27"/>
    </row>
    <row r="31" spans="1:19" ht="12.75">
      <c r="A31" s="33">
        <v>5.118110236220472</v>
      </c>
      <c r="B31" s="36">
        <v>148.83762676128336</v>
      </c>
      <c r="C31" s="35">
        <v>292.60032804496814</v>
      </c>
      <c r="D31" s="36">
        <v>349.3828485272053</v>
      </c>
      <c r="E31" s="35">
        <v>406.16536900944254</v>
      </c>
      <c r="F31" s="36">
        <v>519.7304099739168</v>
      </c>
      <c r="G31" s="35">
        <v>663.9528728524729</v>
      </c>
      <c r="H31" s="36">
        <v>914.9259758516489</v>
      </c>
      <c r="L31" s="47"/>
      <c r="M31" s="47"/>
      <c r="S31" s="24"/>
    </row>
    <row r="32" spans="1:19" ht="15.75">
      <c r="A32" s="33">
        <v>5.31496062992126</v>
      </c>
      <c r="B32" s="36">
        <v>155.73321017730493</v>
      </c>
      <c r="C32" s="35">
        <v>308.12694558839996</v>
      </c>
      <c r="D32" s="36">
        <v>367.9225880468514</v>
      </c>
      <c r="E32" s="35">
        <v>427.7182305053028</v>
      </c>
      <c r="F32" s="36">
        <v>547.3095154222055</v>
      </c>
      <c r="G32" s="35">
        <v>696.5709461171646</v>
      </c>
      <c r="H32" s="36">
        <v>961.9612160787734</v>
      </c>
      <c r="L32" s="49"/>
      <c r="M32" s="49"/>
      <c r="N32" s="28"/>
      <c r="O32" s="28"/>
      <c r="P32" s="28"/>
      <c r="Q32" s="28"/>
      <c r="S32" s="23"/>
    </row>
    <row r="33" spans="1:19" ht="15.75">
      <c r="A33" s="33">
        <v>5.511811023622047</v>
      </c>
      <c r="B33" s="36">
        <v>162.68007222962402</v>
      </c>
      <c r="C33" s="35">
        <v>323.86784007466275</v>
      </c>
      <c r="D33" s="36">
        <v>386.7181874596157</v>
      </c>
      <c r="E33" s="35">
        <v>449.5685348445688</v>
      </c>
      <c r="F33" s="36">
        <v>575.2692296144747</v>
      </c>
      <c r="G33" s="35">
        <v>729.2624572002287</v>
      </c>
      <c r="H33" s="36">
        <v>1009.3285364961017</v>
      </c>
      <c r="K33" s="24"/>
      <c r="L33" s="24"/>
      <c r="M33" s="24"/>
      <c r="N33" s="24"/>
      <c r="O33" s="24"/>
      <c r="P33" s="24"/>
      <c r="Q33" s="24"/>
      <c r="R33" s="24"/>
      <c r="S33" s="23"/>
    </row>
    <row r="34" spans="1:19" ht="15.75">
      <c r="A34" s="33">
        <v>5.708661417322834</v>
      </c>
      <c r="B34" s="36">
        <v>169.67674192995716</v>
      </c>
      <c r="C34" s="35">
        <v>339.8181561613189</v>
      </c>
      <c r="D34" s="36">
        <v>405.76384918699694</v>
      </c>
      <c r="E34" s="35">
        <v>471.709542212675</v>
      </c>
      <c r="F34" s="36">
        <v>603.600928264031</v>
      </c>
      <c r="G34" s="35">
        <v>761.998739232722</v>
      </c>
      <c r="H34" s="36">
        <v>1056.9944233530348</v>
      </c>
      <c r="K34" s="24"/>
      <c r="L34" s="24"/>
      <c r="M34" s="24"/>
      <c r="N34" s="24"/>
      <c r="O34" s="24"/>
      <c r="P34" s="24"/>
      <c r="Q34" s="24"/>
      <c r="R34" s="24"/>
      <c r="S34" s="23"/>
    </row>
    <row r="35" spans="1:19" ht="15.75">
      <c r="A35" s="33">
        <v>5.905511811023622</v>
      </c>
      <c r="B35" s="36">
        <v>176.72183996689668</v>
      </c>
      <c r="C35" s="35">
        <v>355.97331333892197</v>
      </c>
      <c r="D35" s="36">
        <v>425.0541038180452</v>
      </c>
      <c r="E35" s="35">
        <v>494.1348942971684</v>
      </c>
      <c r="F35" s="36">
        <v>632.2964752554147</v>
      </c>
      <c r="G35" s="35">
        <v>794.7521855844298</v>
      </c>
      <c r="H35" s="36">
        <v>1104.9266794670962</v>
      </c>
      <c r="K35" s="24"/>
      <c r="L35" s="50" t="s">
        <v>4</v>
      </c>
      <c r="M35" s="50"/>
      <c r="N35" s="24"/>
      <c r="O35" s="16"/>
      <c r="P35" s="24"/>
      <c r="Q35" s="24"/>
      <c r="R35" s="24"/>
      <c r="S35" s="23"/>
    </row>
    <row r="36" spans="1:19" ht="15.75">
      <c r="A36" s="33">
        <v>6.102362204724409</v>
      </c>
      <c r="B36" s="36">
        <v>183.814070113748</v>
      </c>
      <c r="C36" s="35">
        <v>372.3289816673151</v>
      </c>
      <c r="D36" s="36">
        <v>444.58378113700553</v>
      </c>
      <c r="E36" s="35">
        <v>516.8385806066962</v>
      </c>
      <c r="F36" s="36">
        <v>661.3481795460771</v>
      </c>
      <c r="G36" s="35">
        <v>805.8577784854579</v>
      </c>
      <c r="H36" s="36">
        <v>1153.0943206182874</v>
      </c>
      <c r="K36" s="24"/>
      <c r="L36" s="16"/>
      <c r="M36" s="24"/>
      <c r="N36" s="24"/>
      <c r="O36" s="16"/>
      <c r="P36" s="24"/>
      <c r="Q36" s="24"/>
      <c r="R36" s="24"/>
      <c r="S36" s="23"/>
    </row>
    <row r="37" spans="1:19" ht="15.75" customHeight="1">
      <c r="A37" s="33">
        <v>6.299212598425196</v>
      </c>
      <c r="B37" s="36">
        <v>190.95221169404928</v>
      </c>
      <c r="C37" s="35">
        <v>388.8810603731233</v>
      </c>
      <c r="D37" s="36">
        <v>464.347984567403</v>
      </c>
      <c r="E37" s="35">
        <v>539.8149087616828</v>
      </c>
      <c r="F37" s="36">
        <v>690.7487571502421</v>
      </c>
      <c r="G37" s="35">
        <v>841.6826055388015</v>
      </c>
      <c r="H37" s="36">
        <v>1201.4674834173313</v>
      </c>
      <c r="K37" s="48"/>
      <c r="L37" s="48"/>
      <c r="M37" s="48"/>
      <c r="N37" s="48"/>
      <c r="O37" s="48"/>
      <c r="P37" s="48"/>
      <c r="Q37" s="48"/>
      <c r="R37" s="48"/>
      <c r="S37" s="48"/>
    </row>
    <row r="38" spans="1:19" ht="15.75">
      <c r="A38" s="33">
        <v>6.496062992125984</v>
      </c>
      <c r="B38" s="35">
        <v>198.13511294544278</v>
      </c>
      <c r="C38" s="36">
        <v>405.6256588915596</v>
      </c>
      <c r="D38" s="35">
        <v>484.3420685347887</v>
      </c>
      <c r="E38" s="36">
        <v>563.0584781780179</v>
      </c>
      <c r="F38" s="35">
        <v>720.4912974644761</v>
      </c>
      <c r="G38" s="36">
        <v>877.9241167509342</v>
      </c>
      <c r="H38" s="35">
        <v>1250.017343044219</v>
      </c>
      <c r="K38" s="24"/>
      <c r="L38" s="24"/>
      <c r="M38" s="24"/>
      <c r="N38" s="24"/>
      <c r="O38" s="24"/>
      <c r="P38" s="24"/>
      <c r="Q38" s="24"/>
      <c r="R38" s="24"/>
      <c r="S38" s="23"/>
    </row>
    <row r="39" spans="1:19" ht="12.75">
      <c r="A39" s="33">
        <v>6.692913385826771</v>
      </c>
      <c r="B39" s="35">
        <v>205.36168515069411</v>
      </c>
      <c r="C39" s="36">
        <v>422.5590800072773</v>
      </c>
      <c r="D39" s="35">
        <v>504.56161833587754</v>
      </c>
      <c r="E39" s="36">
        <v>586.564156664478</v>
      </c>
      <c r="F39" s="35">
        <v>750.5692333216786</v>
      </c>
      <c r="G39" s="36">
        <v>914.5743099788789</v>
      </c>
      <c r="H39" s="35">
        <v>1298.7160395207234</v>
      </c>
      <c r="K39" s="24"/>
      <c r="L39" s="24"/>
      <c r="M39" s="24"/>
      <c r="N39" s="24"/>
      <c r="O39" s="24"/>
      <c r="P39" s="24"/>
      <c r="Q39" s="24"/>
      <c r="R39" s="24"/>
      <c r="S39" s="24"/>
    </row>
    <row r="40" spans="1:19" ht="12.75">
      <c r="A40" s="33">
        <v>6.889763779527559</v>
      </c>
      <c r="B40" s="35">
        <v>212.63089742712523</v>
      </c>
      <c r="C40" s="36">
        <v>439.6778048065684</v>
      </c>
      <c r="D40" s="35">
        <v>525.0024321705445</v>
      </c>
      <c r="E40" s="36">
        <v>610.3270595345205</v>
      </c>
      <c r="F40" s="35">
        <v>780.9763142624726</v>
      </c>
      <c r="G40" s="36">
        <v>951.6255689904244</v>
      </c>
      <c r="H40" s="35">
        <v>1347.5366113964412</v>
      </c>
      <c r="K40" s="24"/>
      <c r="L40" s="24"/>
      <c r="M40" s="24"/>
      <c r="N40" s="24"/>
      <c r="O40" s="24"/>
      <c r="P40" s="24"/>
      <c r="Q40" s="24"/>
      <c r="R40" s="24"/>
      <c r="S40" s="24"/>
    </row>
    <row r="41" spans="1:19" ht="15.75">
      <c r="A41" s="33">
        <v>7.086614173228346</v>
      </c>
      <c r="B41" s="35">
        <v>219.94177208382249</v>
      </c>
      <c r="C41" s="36">
        <v>456.97847919977863</v>
      </c>
      <c r="D41" s="35">
        <v>545.6605050487557</v>
      </c>
      <c r="E41" s="36">
        <v>634.3425308977328</v>
      </c>
      <c r="F41" s="35">
        <v>811.7065825956868</v>
      </c>
      <c r="G41" s="36">
        <v>989.0706342936408</v>
      </c>
      <c r="H41" s="35">
        <v>1396.4529359037565</v>
      </c>
      <c r="K41" s="24"/>
      <c r="L41" s="23"/>
      <c r="M41" s="24"/>
      <c r="N41" s="23"/>
      <c r="O41" s="23"/>
      <c r="P41" s="23"/>
      <c r="Q41" s="23"/>
      <c r="R41" s="23"/>
      <c r="S41" s="23"/>
    </row>
    <row r="42" spans="1:19" ht="12.75">
      <c r="A42" s="33">
        <v>7.283464566929133</v>
      </c>
      <c r="B42" s="35">
        <v>227.29338047063803</v>
      </c>
      <c r="C42" s="36">
        <v>474.4579018107606</v>
      </c>
      <c r="D42" s="35">
        <v>566.5320143298292</v>
      </c>
      <c r="E42" s="36">
        <v>658.6061268488978</v>
      </c>
      <c r="F42" s="35">
        <v>842.7543518870351</v>
      </c>
      <c r="G42" s="36">
        <v>1026.9025769251723</v>
      </c>
      <c r="H42" s="35">
        <v>1445.439674781038</v>
      </c>
      <c r="L42" s="22"/>
      <c r="M42" s="22"/>
      <c r="N42" s="22"/>
      <c r="O42" s="22"/>
      <c r="P42" s="22"/>
      <c r="Q42" s="22"/>
      <c r="R42" s="22"/>
      <c r="S42" s="25"/>
    </row>
    <row r="43" spans="1:8" ht="12.75">
      <c r="A43" s="33">
        <v>7.480314960629921</v>
      </c>
      <c r="B43" s="35">
        <v>234.6848392549558</v>
      </c>
      <c r="C43" s="36">
        <v>492.1130130612888</v>
      </c>
      <c r="D43" s="35">
        <v>587.6133066885524</v>
      </c>
      <c r="E43" s="36">
        <v>683.1136003158159</v>
      </c>
      <c r="F43" s="35">
        <v>874.114187570343</v>
      </c>
      <c r="G43" s="36">
        <v>1065.11477482487</v>
      </c>
      <c r="H43" s="35">
        <v>1494.4722250820855</v>
      </c>
    </row>
    <row r="44" spans="1:8" ht="12.75">
      <c r="A44" s="33">
        <v>7.677165354330708</v>
      </c>
      <c r="B44" s="35">
        <v>242.11530707200632</v>
      </c>
      <c r="C44" s="36">
        <v>509.9408853040096</v>
      </c>
      <c r="D44" s="35">
        <v>608.9008863333147</v>
      </c>
      <c r="E44" s="36">
        <v>707.86088736262</v>
      </c>
      <c r="F44" s="35">
        <v>905.7808894212304</v>
      </c>
      <c r="G44" s="36">
        <v>1103.7008914798407</v>
      </c>
      <c r="H44" s="35">
        <v>1543.5266743881405</v>
      </c>
    </row>
    <row r="45" spans="1:8" ht="12.75">
      <c r="A45" s="33">
        <v>7.874015748031496</v>
      </c>
      <c r="B45" s="35">
        <v>249.58398150259967</v>
      </c>
      <c r="C45" s="36">
        <v>527.9387138787479</v>
      </c>
      <c r="D45" s="35">
        <v>630.3914043267876</v>
      </c>
      <c r="E45" s="36">
        <v>732.8440947748272</v>
      </c>
      <c r="F45" s="35">
        <v>937.7494756709063</v>
      </c>
      <c r="G45" s="36">
        <v>1142.6548565669855</v>
      </c>
      <c r="H45" s="35">
        <v>1592.5797599207833</v>
      </c>
    </row>
    <row r="46" spans="1:8" ht="12.75">
      <c r="A46" s="33">
        <v>8.070866141732283</v>
      </c>
      <c r="B46" s="35">
        <v>257.09009633886075</v>
      </c>
      <c r="C46" s="36">
        <v>546.1038089847239</v>
      </c>
      <c r="D46" s="35">
        <v>652.0816488808473</v>
      </c>
      <c r="E46" s="36">
        <v>758.0594887769707</v>
      </c>
      <c r="F46" s="35">
        <v>970.0151685692175</v>
      </c>
      <c r="G46" s="36">
        <v>1181.970848361464</v>
      </c>
      <c r="H46" s="35">
        <v>1552.893287997896</v>
      </c>
    </row>
    <row r="47" spans="1:8" ht="12.75">
      <c r="A47" s="33">
        <v>8.26771653543307</v>
      </c>
      <c r="B47" s="35">
        <v>264.63291910414495</v>
      </c>
      <c r="C47" s="36">
        <v>564.4335882760508</v>
      </c>
      <c r="D47" s="35">
        <v>673.9685365151448</v>
      </c>
      <c r="E47" s="36">
        <v>783.5034847542389</v>
      </c>
      <c r="F47" s="35">
        <v>1002.5733812324266</v>
      </c>
      <c r="G47" s="36">
        <v>1221.6432777106143</v>
      </c>
      <c r="H47" s="35">
        <v>1605.015596547443</v>
      </c>
    </row>
    <row r="48" spans="1:8" ht="12.75">
      <c r="A48" s="33">
        <v>8.464566929133857</v>
      </c>
      <c r="B48" s="35">
        <v>272.21174879799565</v>
      </c>
      <c r="C48" s="36">
        <v>582.9255701003764</v>
      </c>
      <c r="D48" s="35">
        <v>696.0491039836243</v>
      </c>
      <c r="E48" s="36">
        <v>809.1726378668723</v>
      </c>
      <c r="F48" s="35">
        <v>1035.419705633368</v>
      </c>
      <c r="G48" s="36">
        <v>1261.6667733998636</v>
      </c>
      <c r="H48" s="35">
        <v>1657.5991419912314</v>
      </c>
    </row>
    <row r="49" spans="1:8" ht="12.75">
      <c r="A49" s="33">
        <v>8.661417322834646</v>
      </c>
      <c r="B49" s="35">
        <v>279.8259138409496</v>
      </c>
      <c r="C49" s="36">
        <v>601.5773673110768</v>
      </c>
      <c r="D49" s="35">
        <v>718.3205008859026</v>
      </c>
      <c r="E49" s="36">
        <v>835.0636344607283</v>
      </c>
      <c r="F49" s="35">
        <v>1068.5499016103797</v>
      </c>
      <c r="G49" s="36">
        <v>1302.036168760031</v>
      </c>
      <c r="H49" s="35">
        <v>1710.637136271921</v>
      </c>
    </row>
    <row r="50" spans="1:8" ht="12.75">
      <c r="A50" s="33">
        <v>8.858267716535433</v>
      </c>
      <c r="B50" s="35">
        <v>287.4747701973249</v>
      </c>
      <c r="C50" s="36">
        <v>620.3866815923524</v>
      </c>
      <c r="D50" s="35">
        <v>740.7799828910817</v>
      </c>
      <c r="E50" s="36">
        <v>861.1732841898113</v>
      </c>
      <c r="F50" s="35">
        <v>1101.9598867872699</v>
      </c>
      <c r="G50" s="36">
        <v>1342.7464893847284</v>
      </c>
      <c r="H50" s="35">
        <v>1764.1230439302813</v>
      </c>
    </row>
    <row r="51" spans="1:8" ht="12.75">
      <c r="A51" s="33">
        <v>9.05511811023622</v>
      </c>
      <c r="B51" s="35">
        <v>295.15769965695654</v>
      </c>
      <c r="C51" s="36">
        <v>639.3512982442088</v>
      </c>
      <c r="D51" s="35">
        <v>763.424905510696</v>
      </c>
      <c r="E51" s="36">
        <v>887.4985127771835</v>
      </c>
      <c r="F51" s="35">
        <v>1135.645727310158</v>
      </c>
      <c r="G51" s="36">
        <v>1383.7929418431322</v>
      </c>
      <c r="H51" s="35">
        <v>1818.0505672758375</v>
      </c>
    </row>
    <row r="52" spans="1:8" ht="12.75">
      <c r="A52" s="33">
        <v>9.251968503937007</v>
      </c>
      <c r="B52" s="35">
        <v>302.87410825924445</v>
      </c>
      <c r="C52" s="36">
        <v>658.4690813808219</v>
      </c>
      <c r="D52" s="35">
        <v>786.2527183652624</v>
      </c>
      <c r="E52" s="36">
        <v>914.0363553497028</v>
      </c>
      <c r="F52" s="35">
        <v>1169.603629318584</v>
      </c>
      <c r="G52" s="36">
        <v>1425.1709032874646</v>
      </c>
      <c r="H52" s="35">
        <v>1872.4136327330064</v>
      </c>
    </row>
    <row r="53" spans="1:8" ht="12.75">
      <c r="A53" s="33">
        <v>9.448818897637794</v>
      </c>
      <c r="B53" s="35">
        <v>310.6234248449453</v>
      </c>
      <c r="C53" s="36">
        <v>677.7379695013742</v>
      </c>
      <c r="D53" s="35">
        <v>809.2609598955862</v>
      </c>
      <c r="E53" s="36">
        <v>940.7839502897982</v>
      </c>
      <c r="F53" s="35">
        <v>1203.8299310782222</v>
      </c>
      <c r="G53" s="36">
        <v>1466.8759118666458</v>
      </c>
      <c r="H53" s="35">
        <v>1927.2063782463877</v>
      </c>
    </row>
    <row r="54" spans="1:8" ht="12.75">
      <c r="A54" s="33">
        <v>9.645669291338583</v>
      </c>
      <c r="B54" s="35">
        <v>318.4050997229004</v>
      </c>
      <c r="C54" s="36">
        <v>697.1559713972911</v>
      </c>
      <c r="D54" s="35">
        <v>832.4472524757484</v>
      </c>
      <c r="E54" s="36">
        <v>967.738533554206</v>
      </c>
      <c r="F54" s="35">
        <v>1238.3210957111207</v>
      </c>
      <c r="G54" s="36">
        <v>1508.9036578680357</v>
      </c>
      <c r="H54" s="35">
        <v>1982.4231416426364</v>
      </c>
    </row>
    <row r="55" spans="1:8" ht="12.75">
      <c r="A55" s="33">
        <v>9.84251968503937</v>
      </c>
      <c r="B55" s="35">
        <v>326.21860344040863</v>
      </c>
      <c r="C55" s="36">
        <v>716.7211623639395</v>
      </c>
      <c r="D55" s="35">
        <v>855.8092978896409</v>
      </c>
      <c r="E55" s="36">
        <v>994.8974334153424</v>
      </c>
      <c r="F55" s="35">
        <v>1273.073704466745</v>
      </c>
      <c r="G55" s="36">
        <v>1551.249975518148</v>
      </c>
      <c r="H55" s="35">
        <v>2038.0584498581031</v>
      </c>
    </row>
    <row r="56" spans="1:8" ht="12.75">
      <c r="A56" s="33">
        <v>10.039370078740157</v>
      </c>
      <c r="B56" s="35">
        <v>334.0634256472759</v>
      </c>
      <c r="C56" s="36">
        <v>736.4316806884876</v>
      </c>
      <c r="D56" s="35">
        <v>879.344873137253</v>
      </c>
      <c r="E56" s="36">
        <v>1022.2580655860183</v>
      </c>
      <c r="F56" s="35">
        <v>1308.084450483549</v>
      </c>
      <c r="G56" s="36">
        <v>1593.9108353810793</v>
      </c>
      <c r="H56" s="35">
        <v>2094.1070089517584</v>
      </c>
    </row>
    <row r="57" spans="1:8" ht="12.75">
      <c r="A57" s="33">
        <v>10.236220472440944</v>
      </c>
      <c r="B57" s="35">
        <v>341.9390740446978</v>
      </c>
      <c r="C57" s="36">
        <v>756.2857243887469</v>
      </c>
      <c r="D57" s="35">
        <v>903.0518265406481</v>
      </c>
      <c r="E57" s="36">
        <v>1049.8179286925495</v>
      </c>
      <c r="F57" s="35">
        <v>1343.3501329963517</v>
      </c>
      <c r="G57" s="36">
        <v>1636.882337300154</v>
      </c>
      <c r="H57" s="35">
        <v>2150.563694831808</v>
      </c>
    </row>
    <row r="58" spans="1:8" ht="12.75">
      <c r="A58" s="33">
        <v>10.433070866141732</v>
      </c>
      <c r="B58" s="36">
        <v>349.84507341112953</v>
      </c>
      <c r="C58" s="35">
        <v>776.2815481805619</v>
      </c>
      <c r="D58" s="36">
        <v>926.9280741228405</v>
      </c>
      <c r="E58" s="35">
        <v>1077.574600065119</v>
      </c>
      <c r="F58" s="36">
        <v>1378.8676519496767</v>
      </c>
      <c r="G58" s="35">
        <v>1680.1607038342336</v>
      </c>
      <c r="H58" s="36">
        <v>2207.4235446322086</v>
      </c>
    </row>
    <row r="59" spans="1:8" ht="12.75">
      <c r="A59" s="33">
        <v>10.62992125984252</v>
      </c>
      <c r="B59" s="36">
        <v>357.7809646981554</v>
      </c>
      <c r="C59" s="35">
        <v>796.417460653707</v>
      </c>
      <c r="D59" s="36">
        <v>950.9715962356413</v>
      </c>
      <c r="E59" s="35">
        <v>1105.5257318175757</v>
      </c>
      <c r="F59" s="36">
        <v>1414.634002981444</v>
      </c>
      <c r="G59" s="35">
        <v>1723.7422741453122</v>
      </c>
      <c r="H59" s="36">
        <v>2264.681748682082</v>
      </c>
    </row>
    <row r="60" spans="1:8" ht="12.75">
      <c r="A60" s="33">
        <v>10.826771653543307</v>
      </c>
      <c r="B60" s="36">
        <v>365.74630419011845</v>
      </c>
      <c r="C60" s="35">
        <v>816.6918216383341</v>
      </c>
      <c r="D60" s="36">
        <v>975.1804344150338</v>
      </c>
      <c r="E60" s="35">
        <v>1133.6690471917339</v>
      </c>
      <c r="F60" s="36">
        <v>1450.6462727451333</v>
      </c>
      <c r="G60" s="35">
        <v>1767.6234982985327</v>
      </c>
      <c r="H60" s="36">
        <v>2322.333643016982</v>
      </c>
    </row>
    <row r="61" spans="1:8" ht="12.75">
      <c r="A61" s="33">
        <v>11.023622047244094</v>
      </c>
      <c r="B61" s="36">
        <v>373.74066272193596</v>
      </c>
      <c r="C61" s="35">
        <v>837.1030397458818</v>
      </c>
      <c r="D61" s="36">
        <v>999.5526884448692</v>
      </c>
      <c r="E61" s="35">
        <v>1162.0023371438567</v>
      </c>
      <c r="F61" s="36">
        <v>1486.9016345418313</v>
      </c>
      <c r="G61" s="35">
        <v>1811.8009319398057</v>
      </c>
      <c r="H61" s="36">
        <v>2380.3747023862616</v>
      </c>
    </row>
    <row r="62" spans="1:8" ht="12.75">
      <c r="A62" s="33">
        <v>11.220472440944881</v>
      </c>
      <c r="B62" s="36">
        <v>381.76362495010363</v>
      </c>
      <c r="C62" s="35">
        <v>857.6495700699646</v>
      </c>
      <c r="D62" s="36">
        <v>1024.086513611584</v>
      </c>
      <c r="E62" s="35">
        <v>1190.5234571532035</v>
      </c>
      <c r="F62" s="36">
        <v>1523.3973442364422</v>
      </c>
      <c r="G62" s="35">
        <v>1856.2712313196807</v>
      </c>
      <c r="H62" s="36">
        <v>2438.8005337153486</v>
      </c>
    </row>
    <row r="63" spans="1:8" ht="12.75">
      <c r="A63" s="33">
        <v>11.417322834645669</v>
      </c>
      <c r="B63" s="36">
        <v>389.8147886723965</v>
      </c>
      <c r="C63" s="35">
        <v>878.3299120341879</v>
      </c>
      <c r="D63" s="36">
        <v>1048.78011813436</v>
      </c>
      <c r="E63" s="35">
        <v>1219.2303242345324</v>
      </c>
      <c r="F63" s="36">
        <v>1560.1307364348772</v>
      </c>
      <c r="G63" s="35">
        <v>1901.0311486352216</v>
      </c>
      <c r="H63" s="36">
        <v>2497.6068699858247</v>
      </c>
    </row>
    <row r="64" spans="1:8" ht="12.75">
      <c r="A64" s="33">
        <v>11.614173228346457</v>
      </c>
      <c r="B64" s="36">
        <v>397.8937641922307</v>
      </c>
      <c r="C64" s="35">
        <v>899.1426073751456</v>
      </c>
      <c r="D64" s="36">
        <v>1073.6317607566994</v>
      </c>
      <c r="E64" s="35">
        <v>1248.120914138253</v>
      </c>
      <c r="F64" s="36">
        <v>1597.09922090136</v>
      </c>
      <c r="G64" s="35">
        <v>1946.0775276644672</v>
      </c>
      <c r="H64" s="36">
        <v>2556.7895644999044</v>
      </c>
    </row>
    <row r="65" spans="1:8" ht="12.75">
      <c r="A65" s="33">
        <v>11.811023622047244</v>
      </c>
      <c r="B65" s="36">
        <v>406.000173724047</v>
      </c>
      <c r="C65" s="35">
        <v>920.0862382499257</v>
      </c>
      <c r="D65" s="36">
        <v>1098.6397484866666</v>
      </c>
      <c r="E65" s="35">
        <v>1277.1932587234076</v>
      </c>
      <c r="F65" s="36">
        <v>1634.3002791968895</v>
      </c>
      <c r="G65" s="35">
        <v>1991.407299670371</v>
      </c>
      <c r="H65" s="36">
        <v>2616.344585498964</v>
      </c>
    </row>
    <row r="66" spans="1:8" ht="12.75">
      <c r="A66" s="33">
        <v>12.007874015748031</v>
      </c>
      <c r="B66" s="36">
        <v>414.1336508364231</v>
      </c>
      <c r="C66" s="35">
        <v>941.1594254585028</v>
      </c>
      <c r="D66" s="36">
        <v>1123.8024344743194</v>
      </c>
      <c r="E66" s="35">
        <v>1306.445443490136</v>
      </c>
      <c r="F66" s="36">
        <v>1671.7314615217692</v>
      </c>
      <c r="G66" s="35">
        <v>2037.017479553402</v>
      </c>
      <c r="H66" s="36">
        <v>2676.26801110876</v>
      </c>
    </row>
    <row r="67" spans="1:8" ht="12.75">
      <c r="A67" s="33">
        <v>12.204724409448819</v>
      </c>
      <c r="B67" s="36">
        <v>422.2938399299442</v>
      </c>
      <c r="C67" s="35">
        <v>962.360826772259</v>
      </c>
      <c r="D67" s="36">
        <v>1149.1182160158564</v>
      </c>
      <c r="E67" s="35">
        <v>1335.8756052594545</v>
      </c>
      <c r="F67" s="36">
        <v>1709.3903837466498</v>
      </c>
      <c r="G67" s="35">
        <v>2082.9051622338447</v>
      </c>
      <c r="H67" s="36">
        <v>2736.5560245864367</v>
      </c>
    </row>
    <row r="68" spans="1:8" ht="12.75">
      <c r="A68" s="33">
        <v>12.401574803149606</v>
      </c>
      <c r="B68" s="36">
        <v>430.48039574713385</v>
      </c>
      <c r="C68" s="35">
        <v>983.6891353606868</v>
      </c>
      <c r="D68" s="36">
        <v>1174.585532675006</v>
      </c>
      <c r="E68" s="35">
        <v>1365.4819299893254</v>
      </c>
      <c r="F68" s="36">
        <v>1747.2747246179638</v>
      </c>
      <c r="G68" s="35">
        <v>2129.067519246602</v>
      </c>
      <c r="H68" s="36">
        <v>2797.204909846719</v>
      </c>
    </row>
    <row r="69" spans="1:8" ht="12.75">
      <c r="A69" s="33">
        <v>12.598425196850393</v>
      </c>
      <c r="B69" s="36">
        <v>438.6929829119998</v>
      </c>
      <c r="C69" s="35">
        <v>1005.1430783090311</v>
      </c>
      <c r="D69" s="36">
        <v>1200.202864512996</v>
      </c>
      <c r="E69" s="35">
        <v>1395.2626507169612</v>
      </c>
      <c r="F69" s="36">
        <v>1785.3822231248907</v>
      </c>
      <c r="G69" s="35">
        <v>2175.5017955328203</v>
      </c>
      <c r="H69" s="36">
        <v>2858.2110472466975</v>
      </c>
    </row>
    <row r="70" spans="1:8" ht="12.75">
      <c r="A70" s="33">
        <v>12.795275590551181</v>
      </c>
      <c r="B70" s="36">
        <v>446.931275496965</v>
      </c>
      <c r="C70" s="35">
        <v>1026.7214152202687</v>
      </c>
      <c r="D70" s="36">
        <v>1225.968730419234</v>
      </c>
      <c r="E70" s="35">
        <v>1425.2160456181996</v>
      </c>
      <c r="F70" s="36">
        <v>1823.7106760161305</v>
      </c>
      <c r="G70" s="35">
        <v>2222.205306414061</v>
      </c>
      <c r="H70" s="36">
        <v>2919.57090961044</v>
      </c>
    </row>
    <row r="71" spans="1:8" ht="12.75">
      <c r="A71" s="33">
        <v>12.992125984251969</v>
      </c>
      <c r="B71" s="36">
        <v>455.19495661516356</v>
      </c>
      <c r="C71" s="35">
        <v>1048.42293689541</v>
      </c>
      <c r="D71" s="36">
        <v>1251.8816865355052</v>
      </c>
      <c r="E71" s="35">
        <v>1455.3404361756004</v>
      </c>
      <c r="F71" s="36">
        <v>1862.2579354557909</v>
      </c>
      <c r="G71" s="35">
        <v>2269.1754347359806</v>
      </c>
      <c r="H71" s="36">
        <v>2981.281058476314</v>
      </c>
    </row>
    <row r="72" spans="1:8" ht="12.75">
      <c r="A72" s="33">
        <v>13.188976377952756</v>
      </c>
      <c r="B72" s="36">
        <v>463.48371803625196</v>
      </c>
      <c r="C72" s="35">
        <v>1070.2464640865958</v>
      </c>
      <c r="D72" s="36">
        <v>1277.9403247670919</v>
      </c>
      <c r="E72" s="35">
        <v>1485.634185447588</v>
      </c>
      <c r="F72" s="36">
        <v>1901.0219068085798</v>
      </c>
      <c r="G72" s="35">
        <v>2316.4096281695715</v>
      </c>
      <c r="H72" s="36">
        <v>3043.338140551308</v>
      </c>
    </row>
    <row r="73" spans="1:8" ht="12.75">
      <c r="A73" s="33">
        <v>13.385826771653543</v>
      </c>
      <c r="B73" s="36">
        <v>471.79725982404256</v>
      </c>
      <c r="C73" s="35">
        <v>1092.1908463179584</v>
      </c>
      <c r="D73" s="36">
        <v>1304.1432713748104</v>
      </c>
      <c r="E73" s="35">
        <v>1516.0956964316624</v>
      </c>
      <c r="F73" s="36">
        <v>1940.0005465453664</v>
      </c>
      <c r="G73" s="35">
        <v>2363.9053966590704</v>
      </c>
      <c r="H73" s="36">
        <v>3105.7388843580525</v>
      </c>
    </row>
    <row r="74" spans="1:8" ht="12.75">
      <c r="A74" s="33">
        <v>13.58267716535433</v>
      </c>
      <c r="B74" s="36">
        <v>480.135289994427</v>
      </c>
      <c r="C74" s="35">
        <v>1114.2549607696067</v>
      </c>
      <c r="D74" s="36">
        <v>1330.4891856424201</v>
      </c>
      <c r="E74" s="35">
        <v>1546.7234105152334</v>
      </c>
      <c r="F74" s="36">
        <v>1979.1918602608598</v>
      </c>
      <c r="G74" s="35">
        <v>2411.6603100064863</v>
      </c>
      <c r="H74" s="36">
        <v>3168.480097061333</v>
      </c>
    </row>
    <row r="75" spans="1:8" ht="12.75">
      <c r="A75" s="33">
        <v>13.779527559055119</v>
      </c>
      <c r="B75" s="36">
        <v>488.4975241921637</v>
      </c>
      <c r="C75" s="35">
        <v>1136.4377112204945</v>
      </c>
      <c r="D75" s="36">
        <v>1356.9767586143419</v>
      </c>
      <c r="E75" s="35">
        <v>1577.5158060081894</v>
      </c>
      <c r="F75" s="36">
        <v>2018.5939007958837</v>
      </c>
      <c r="G75" s="35">
        <v>2459.671995583578</v>
      </c>
      <c r="H75" s="36">
        <v>3231.5586614620433</v>
      </c>
    </row>
  </sheetData>
  <mergeCells count="4">
    <mergeCell ref="K37:S37"/>
    <mergeCell ref="L32:M32"/>
    <mergeCell ref="L35:M35"/>
    <mergeCell ref="L31:M31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 Eng- UIUC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Jong Ahn Chun</dc:creator>
  <cp:keywords/>
  <dc:description/>
  <cp:lastModifiedBy>rcooke</cp:lastModifiedBy>
  <dcterms:created xsi:type="dcterms:W3CDTF">2004-05-18T00:56:39Z</dcterms:created>
  <dcterms:modified xsi:type="dcterms:W3CDTF">2008-02-26T15:34:59Z</dcterms:modified>
  <cp:category/>
  <cp:version/>
  <cp:contentType/>
  <cp:contentStatus/>
</cp:coreProperties>
</file>